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370" windowHeight="6855" firstSheet="6" activeTab="11"/>
  </bookViews>
  <sheets>
    <sheet name="U11G" sheetId="1" r:id="rId1"/>
    <sheet name="U13G" sheetId="2" r:id="rId2"/>
    <sheet name="U15G" sheetId="3" r:id="rId3"/>
    <sheet name="U17W" sheetId="4" r:id="rId4"/>
    <sheet name="SW" sheetId="5" r:id="rId5"/>
    <sheet name="U11B" sheetId="6" r:id="rId6"/>
    <sheet name="U13B" sheetId="7" r:id="rId7"/>
    <sheet name="U15B" sheetId="8" r:id="rId8"/>
    <sheet name="U17M" sheetId="9" r:id="rId9"/>
    <sheet name="SM" sheetId="10" r:id="rId10"/>
    <sheet name="N-Crs" sheetId="11" r:id="rId11"/>
    <sheet name="Match Score" sheetId="12" r:id="rId12"/>
    <sheet name="Match Points" sheetId="13" r:id="rId13"/>
    <sheet name="Officials Points" sheetId="14" r:id="rId14"/>
    <sheet name="Master Athlete List" sheetId="15" state="hidden" r:id="rId15"/>
  </sheets>
  <externalReferences>
    <externalReference r:id="rId18"/>
    <externalReference r:id="rId19"/>
    <externalReference r:id="rId20"/>
  </externalReferences>
  <definedNames>
    <definedName name="_xlfn.IFERROR" hidden="1">#NAME?</definedName>
    <definedName name="_xlfn.IFS" hidden="1">#NAME?</definedName>
    <definedName name="Athletes">'Master Athlete List'!$A$2:$I$900</definedName>
    <definedName name="AthletesClub">'Master Athlete List'!$A$2:$K$900</definedName>
    <definedName name="Clubs" localSheetId="12">'[1]Data'!$A$3:$A$10</definedName>
    <definedName name="Clubs" localSheetId="11">'[1]Data'!$A$3:$A$10</definedName>
    <definedName name="Clubs">'[2]Data'!$A$3:$A$10</definedName>
    <definedName name="_xlnm.Print_Titles" localSheetId="10">'N-Crs'!$1:$1</definedName>
  </definedNames>
  <calcPr fullCalcOnLoad="1"/>
</workbook>
</file>

<file path=xl/sharedStrings.xml><?xml version="1.0" encoding="utf-8"?>
<sst xmlns="http://schemas.openxmlformats.org/spreadsheetml/2006/main" count="4272" uniqueCount="1214">
  <si>
    <t>Event</t>
  </si>
  <si>
    <t>U11G</t>
  </si>
  <si>
    <t>Elgin</t>
  </si>
  <si>
    <t>ES</t>
  </si>
  <si>
    <t>FH</t>
  </si>
  <si>
    <t>IH</t>
  </si>
  <si>
    <t>MRR</t>
  </si>
  <si>
    <t>NAAC</t>
  </si>
  <si>
    <t>RC</t>
  </si>
  <si>
    <t>A</t>
  </si>
  <si>
    <t>Name</t>
  </si>
  <si>
    <t>Club</t>
  </si>
  <si>
    <t>Perf</t>
  </si>
  <si>
    <t>B</t>
  </si>
  <si>
    <t>Shot</t>
  </si>
  <si>
    <t>High Jump</t>
  </si>
  <si>
    <t>SM</t>
  </si>
  <si>
    <t>M</t>
  </si>
  <si>
    <t>Eoghann</t>
  </si>
  <si>
    <t>Gollan</t>
  </si>
  <si>
    <t>U17W</t>
  </si>
  <si>
    <t>F</t>
  </si>
  <si>
    <t>Alyth</t>
  </si>
  <si>
    <t>SW</t>
  </si>
  <si>
    <t>Sheila</t>
  </si>
  <si>
    <t>Rachel</t>
  </si>
  <si>
    <t>Ross</t>
  </si>
  <si>
    <t>Ruairidh</t>
  </si>
  <si>
    <t>U15W</t>
  </si>
  <si>
    <t>Rosie</t>
  </si>
  <si>
    <t xml:space="preserve">Milligan </t>
  </si>
  <si>
    <t>U15B</t>
  </si>
  <si>
    <t>Samuel</t>
  </si>
  <si>
    <t>Bryan</t>
  </si>
  <si>
    <t>SA39951</t>
  </si>
  <si>
    <t>Thomas</t>
  </si>
  <si>
    <t>Mathieson</t>
  </si>
  <si>
    <t>U17M</t>
  </si>
  <si>
    <t>SA41595</t>
  </si>
  <si>
    <t>Alister</t>
  </si>
  <si>
    <t>Young</t>
  </si>
  <si>
    <t>SA37082</t>
  </si>
  <si>
    <t>Kyle</t>
  </si>
  <si>
    <t>Sutherland</t>
  </si>
  <si>
    <t>SA37081</t>
  </si>
  <si>
    <t>Ryan</t>
  </si>
  <si>
    <t>SA16810</t>
  </si>
  <si>
    <t>David</t>
  </si>
  <si>
    <t>Ogilvie</t>
  </si>
  <si>
    <t>SA26346</t>
  </si>
  <si>
    <t>Daniel</t>
  </si>
  <si>
    <t>McFarlane</t>
  </si>
  <si>
    <t>SA37999</t>
  </si>
  <si>
    <t>Eoin</t>
  </si>
  <si>
    <t>Coull</t>
  </si>
  <si>
    <t>SA39206</t>
  </si>
  <si>
    <t>Danny</t>
  </si>
  <si>
    <t>McPake</t>
  </si>
  <si>
    <t>SA29650</t>
  </si>
  <si>
    <t>Logan</t>
  </si>
  <si>
    <t>SA38783</t>
  </si>
  <si>
    <t>Douglas</t>
  </si>
  <si>
    <t>MacLennan</t>
  </si>
  <si>
    <t>U13G</t>
  </si>
  <si>
    <t>TBC</t>
  </si>
  <si>
    <t>Amelia</t>
  </si>
  <si>
    <t>Mackenzie</t>
  </si>
  <si>
    <t>SA43959</t>
  </si>
  <si>
    <t>Connie</t>
  </si>
  <si>
    <t>SA33238</t>
  </si>
  <si>
    <t>MacKay</t>
  </si>
  <si>
    <t>Taylor</t>
  </si>
  <si>
    <t>Denovan</t>
  </si>
  <si>
    <t>U13B</t>
  </si>
  <si>
    <t>George</t>
  </si>
  <si>
    <t>SA33234</t>
  </si>
  <si>
    <t>Hamish</t>
  </si>
  <si>
    <t>Hickey</t>
  </si>
  <si>
    <t>SA38782</t>
  </si>
  <si>
    <t>Zak</t>
  </si>
  <si>
    <t>Fearn</t>
  </si>
  <si>
    <t>SA30091</t>
  </si>
  <si>
    <t>Alex</t>
  </si>
  <si>
    <t>Ellen</t>
  </si>
  <si>
    <t>Ruaridh</t>
  </si>
  <si>
    <t>SA41590</t>
  </si>
  <si>
    <t>Struan</t>
  </si>
  <si>
    <t>SA41037</t>
  </si>
  <si>
    <t>Fraser</t>
  </si>
  <si>
    <t>MacDonald</t>
  </si>
  <si>
    <t>SA38000</t>
  </si>
  <si>
    <t>Sam</t>
  </si>
  <si>
    <t>William</t>
  </si>
  <si>
    <t>Sendall</t>
  </si>
  <si>
    <t>U11B</t>
  </si>
  <si>
    <t>SA41588</t>
  </si>
  <si>
    <t>Noah</t>
  </si>
  <si>
    <t>Carson</t>
  </si>
  <si>
    <t>SA43954</t>
  </si>
  <si>
    <t>Spencer</t>
  </si>
  <si>
    <t>Bardsley</t>
  </si>
  <si>
    <t>Ellie</t>
  </si>
  <si>
    <t>SA41042</t>
  </si>
  <si>
    <t>Femke</t>
  </si>
  <si>
    <t>Waite</t>
  </si>
  <si>
    <t>Comisso</t>
  </si>
  <si>
    <t>SA45114</t>
  </si>
  <si>
    <t>Holly</t>
  </si>
  <si>
    <t>Stuart</t>
  </si>
  <si>
    <t>SA43961</t>
  </si>
  <si>
    <t>rowan</t>
  </si>
  <si>
    <t>Nillsen</t>
  </si>
  <si>
    <t>SA33257</t>
  </si>
  <si>
    <t>Morag</t>
  </si>
  <si>
    <t>SA41596</t>
  </si>
  <si>
    <t>Porter</t>
  </si>
  <si>
    <t>SA48310</t>
  </si>
  <si>
    <t>Angus</t>
  </si>
  <si>
    <t>SA29857</t>
  </si>
  <si>
    <t>Loran</t>
  </si>
  <si>
    <t>SA36691</t>
  </si>
  <si>
    <t>Erika</t>
  </si>
  <si>
    <t>Budge</t>
  </si>
  <si>
    <t>SA41592</t>
  </si>
  <si>
    <t>Kirsten</t>
  </si>
  <si>
    <t>Leeper</t>
  </si>
  <si>
    <t>Maclean</t>
  </si>
  <si>
    <t>Jamie</t>
  </si>
  <si>
    <t>Macgruer</t>
  </si>
  <si>
    <t>SA41746</t>
  </si>
  <si>
    <t>Iona</t>
  </si>
  <si>
    <t>U15G</t>
  </si>
  <si>
    <t>SA33242</t>
  </si>
  <si>
    <t>MacKintosh</t>
  </si>
  <si>
    <t>SA44766</t>
  </si>
  <si>
    <t>Andrew</t>
  </si>
  <si>
    <t xml:space="preserve"> SA48310</t>
  </si>
  <si>
    <t>Henderson</t>
  </si>
  <si>
    <t>SA37083</t>
  </si>
  <si>
    <t>Lynch</t>
  </si>
  <si>
    <t>Isla</t>
  </si>
  <si>
    <t xml:space="preserve"> SA48059</t>
  </si>
  <si>
    <t>Lucy</t>
  </si>
  <si>
    <t>SA48058</t>
  </si>
  <si>
    <t>Baird</t>
  </si>
  <si>
    <t>SA44767</t>
  </si>
  <si>
    <t>Barlow</t>
  </si>
  <si>
    <t>SA42800</t>
  </si>
  <si>
    <t>Ruby</t>
  </si>
  <si>
    <t>Jezewski</t>
  </si>
  <si>
    <t>SA 30817</t>
  </si>
  <si>
    <t>Gabriel</t>
  </si>
  <si>
    <t>MacFarlane</t>
  </si>
  <si>
    <t>SA43956</t>
  </si>
  <si>
    <t>Caitlyn</t>
  </si>
  <si>
    <t>Heggie</t>
  </si>
  <si>
    <t>Molly</t>
  </si>
  <si>
    <t>Newell</t>
  </si>
  <si>
    <t>SA29637</t>
  </si>
  <si>
    <t>Elsa</t>
  </si>
  <si>
    <t>SA18784</t>
  </si>
  <si>
    <t>SA41747</t>
  </si>
  <si>
    <t>Rhiannon</t>
  </si>
  <si>
    <t>Ebrihem</t>
  </si>
  <si>
    <t>SA48060</t>
  </si>
  <si>
    <t>Anna</t>
  </si>
  <si>
    <t>SA41762</t>
  </si>
  <si>
    <t>Isabelle</t>
  </si>
  <si>
    <t>Henry</t>
  </si>
  <si>
    <t>SA42804</t>
  </si>
  <si>
    <t>Macnamarra</t>
  </si>
  <si>
    <t>Niamh</t>
  </si>
  <si>
    <t>SA25923</t>
  </si>
  <si>
    <t>Reuben</t>
  </si>
  <si>
    <t>SA38779</t>
  </si>
  <si>
    <t>Emily</t>
  </si>
  <si>
    <t>Bell</t>
  </si>
  <si>
    <t>SA34272</t>
  </si>
  <si>
    <t>Gordon</t>
  </si>
  <si>
    <t>Mowat</t>
  </si>
  <si>
    <t>SA25915</t>
  </si>
  <si>
    <t>Ewen</t>
  </si>
  <si>
    <t>Bradley</t>
  </si>
  <si>
    <t>SA23688</t>
  </si>
  <si>
    <t>Kirsty</t>
  </si>
  <si>
    <t>Suiter</t>
  </si>
  <si>
    <t>SA26082</t>
  </si>
  <si>
    <t>Dunkley</t>
  </si>
  <si>
    <t>SA09318</t>
  </si>
  <si>
    <t>Shannon</t>
  </si>
  <si>
    <t>SA33889</t>
  </si>
  <si>
    <t>Heather</t>
  </si>
  <si>
    <t>Welsh</t>
  </si>
  <si>
    <t>SA30352</t>
  </si>
  <si>
    <t>Hodi</t>
  </si>
  <si>
    <t>SA40685</t>
  </si>
  <si>
    <t>SA44697</t>
  </si>
  <si>
    <t>Millie</t>
  </si>
  <si>
    <t>Cawthorn</t>
  </si>
  <si>
    <t>SA38059</t>
  </si>
  <si>
    <t>Rose</t>
  </si>
  <si>
    <t>McClatchey</t>
  </si>
  <si>
    <t>SA48670</t>
  </si>
  <si>
    <t>Eilidh</t>
  </si>
  <si>
    <t>Forbes</t>
  </si>
  <si>
    <t>SA44750</t>
  </si>
  <si>
    <t>Annabel</t>
  </si>
  <si>
    <t>Gillanders</t>
  </si>
  <si>
    <t>SA40656</t>
  </si>
  <si>
    <t>Dylan</t>
  </si>
  <si>
    <t>SA44761</t>
  </si>
  <si>
    <t>Mitchell</t>
  </si>
  <si>
    <t>Smith</t>
  </si>
  <si>
    <t>SA41387</t>
  </si>
  <si>
    <t>Stewart</t>
  </si>
  <si>
    <t>SA40526</t>
  </si>
  <si>
    <t>Joe</t>
  </si>
  <si>
    <t>MacPherson</t>
  </si>
  <si>
    <t>SA44423</t>
  </si>
  <si>
    <t>Calum</t>
  </si>
  <si>
    <t>Lee</t>
  </si>
  <si>
    <t>SA47911</t>
  </si>
  <si>
    <t>Ogston</t>
  </si>
  <si>
    <t>SA47906</t>
  </si>
  <si>
    <t>Amber</t>
  </si>
  <si>
    <t>Cameron</t>
  </si>
  <si>
    <t>SA46354</t>
  </si>
  <si>
    <t>Rebecca</t>
  </si>
  <si>
    <t>Brown</t>
  </si>
  <si>
    <t>SA661457</t>
  </si>
  <si>
    <t>Chloe</t>
  </si>
  <si>
    <t>Mason</t>
  </si>
  <si>
    <t>SA48411</t>
  </si>
  <si>
    <t>Ashley</t>
  </si>
  <si>
    <t>SA45405</t>
  </si>
  <si>
    <t>Chase</t>
  </si>
  <si>
    <t>Whitelaw</t>
  </si>
  <si>
    <t>SA45089</t>
  </si>
  <si>
    <t>Aaron</t>
  </si>
  <si>
    <t>Craigie</t>
  </si>
  <si>
    <t>SA661508</t>
  </si>
  <si>
    <t>Harrison</t>
  </si>
  <si>
    <t>MacLeman</t>
  </si>
  <si>
    <t>SA46289</t>
  </si>
  <si>
    <t>Eoghain</t>
  </si>
  <si>
    <t>SA41078</t>
  </si>
  <si>
    <t>Matthew</t>
  </si>
  <si>
    <t>Saunders</t>
  </si>
  <si>
    <t>SA661224</t>
  </si>
  <si>
    <t>Ella</t>
  </si>
  <si>
    <t>SA661507</t>
  </si>
  <si>
    <t>Cayla</t>
  </si>
  <si>
    <t>SA48857</t>
  </si>
  <si>
    <t>Zara</t>
  </si>
  <si>
    <t>SA47664</t>
  </si>
  <si>
    <t>SA660653</t>
  </si>
  <si>
    <t>Arran</t>
  </si>
  <si>
    <t>SA661248</t>
  </si>
  <si>
    <t>Tom</t>
  </si>
  <si>
    <t>French</t>
  </si>
  <si>
    <t>SA657748</t>
  </si>
  <si>
    <t>Alasdair</t>
  </si>
  <si>
    <t>SA48677</t>
  </si>
  <si>
    <t>Robbie</t>
  </si>
  <si>
    <t>McLaren</t>
  </si>
  <si>
    <t>SA657223</t>
  </si>
  <si>
    <t>Jack</t>
  </si>
  <si>
    <t>MacKellar</t>
  </si>
  <si>
    <t>SA47702</t>
  </si>
  <si>
    <t>Archie</t>
  </si>
  <si>
    <t>SA46402</t>
  </si>
  <si>
    <t>Drew</t>
  </si>
  <si>
    <t>Charley</t>
  </si>
  <si>
    <t>Singer</t>
  </si>
  <si>
    <t>SA661388</t>
  </si>
  <si>
    <t>Luke</t>
  </si>
  <si>
    <t>SA661389</t>
  </si>
  <si>
    <t>SA661384</t>
  </si>
  <si>
    <t>Kelsey</t>
  </si>
  <si>
    <t>Brooke</t>
  </si>
  <si>
    <t>SA31734</t>
  </si>
  <si>
    <t>Michelle</t>
  </si>
  <si>
    <t>Slater</t>
  </si>
  <si>
    <t>SA26184</t>
  </si>
  <si>
    <t>Beth</t>
  </si>
  <si>
    <t>Grant</t>
  </si>
  <si>
    <t>SA25639</t>
  </si>
  <si>
    <t>Blair</t>
  </si>
  <si>
    <t>Milne</t>
  </si>
  <si>
    <t>SA25640</t>
  </si>
  <si>
    <t>Joshua</t>
  </si>
  <si>
    <t>SA39042</t>
  </si>
  <si>
    <t>Ellyn</t>
  </si>
  <si>
    <t>SA25536</t>
  </si>
  <si>
    <t>Whelan</t>
  </si>
  <si>
    <t>SA661383</t>
  </si>
  <si>
    <t>Emma</t>
  </si>
  <si>
    <t>Thain</t>
  </si>
  <si>
    <t>SA38119</t>
  </si>
  <si>
    <t>SA37677</t>
  </si>
  <si>
    <t>Roy</t>
  </si>
  <si>
    <t>SA40981</t>
  </si>
  <si>
    <t>Liam</t>
  </si>
  <si>
    <t>Paterson</t>
  </si>
  <si>
    <t>SA40987</t>
  </si>
  <si>
    <t>Bruce</t>
  </si>
  <si>
    <t>Newlands</t>
  </si>
  <si>
    <t>SA37313</t>
  </si>
  <si>
    <t>Munro</t>
  </si>
  <si>
    <t>SA41526</t>
  </si>
  <si>
    <t>Rhys</t>
  </si>
  <si>
    <t>Cantlie</t>
  </si>
  <si>
    <t>SA48339</t>
  </si>
  <si>
    <t>Eden</t>
  </si>
  <si>
    <t>Wojcik</t>
  </si>
  <si>
    <t>SA36824</t>
  </si>
  <si>
    <t>Harriet</t>
  </si>
  <si>
    <t>SA45938</t>
  </si>
  <si>
    <t>Urquhart</t>
  </si>
  <si>
    <t>SA37676</t>
  </si>
  <si>
    <t>Nicole</t>
  </si>
  <si>
    <t>SA45105</t>
  </si>
  <si>
    <t>Gill</t>
  </si>
  <si>
    <t>SA45104</t>
  </si>
  <si>
    <t>Findlay</t>
  </si>
  <si>
    <t>SA45096</t>
  </si>
  <si>
    <t>Finlay</t>
  </si>
  <si>
    <t>Weir</t>
  </si>
  <si>
    <t>SA655539</t>
  </si>
  <si>
    <t>Jackson</t>
  </si>
  <si>
    <t>SA44891</t>
  </si>
  <si>
    <t>Luca</t>
  </si>
  <si>
    <t>SA40980</t>
  </si>
  <si>
    <t>Lewis</t>
  </si>
  <si>
    <t>SA661387</t>
  </si>
  <si>
    <t>Harry</t>
  </si>
  <si>
    <t>Long</t>
  </si>
  <si>
    <t>SA661244</t>
  </si>
  <si>
    <t>Connor</t>
  </si>
  <si>
    <t>SA47988</t>
  </si>
  <si>
    <t>Zack</t>
  </si>
  <si>
    <t>SA661382</t>
  </si>
  <si>
    <t>Callum</t>
  </si>
  <si>
    <t>Main</t>
  </si>
  <si>
    <t>SA661386</t>
  </si>
  <si>
    <t>Robyn</t>
  </si>
  <si>
    <t>SA661385</t>
  </si>
  <si>
    <t>SA661381</t>
  </si>
  <si>
    <t>SA661390</t>
  </si>
  <si>
    <t>Sylvie</t>
  </si>
  <si>
    <t>SA661246</t>
  </si>
  <si>
    <t>Robertson</t>
  </si>
  <si>
    <t>SA661380</t>
  </si>
  <si>
    <t>Rhian</t>
  </si>
  <si>
    <t>SenW</t>
  </si>
  <si>
    <t>SA031479</t>
  </si>
  <si>
    <t>Gillies</t>
  </si>
  <si>
    <t>SenM</t>
  </si>
  <si>
    <t>SA025919</t>
  </si>
  <si>
    <t>Gardiner</t>
  </si>
  <si>
    <t>SA034369</t>
  </si>
  <si>
    <t>SA038787</t>
  </si>
  <si>
    <t>Rollo</t>
  </si>
  <si>
    <t>SA033239</t>
  </si>
  <si>
    <t>Alexander</t>
  </si>
  <si>
    <t>Mackay</t>
  </si>
  <si>
    <t>SA014523</t>
  </si>
  <si>
    <t>Gillian</t>
  </si>
  <si>
    <t>SA038881</t>
  </si>
  <si>
    <t xml:space="preserve">Abbie </t>
  </si>
  <si>
    <t>McNally</t>
  </si>
  <si>
    <t>SA037452</t>
  </si>
  <si>
    <t>Pedrana</t>
  </si>
  <si>
    <t>SA038878</t>
  </si>
  <si>
    <t>Sampson</t>
  </si>
  <si>
    <t>SA020514</t>
  </si>
  <si>
    <t>To follow</t>
  </si>
  <si>
    <t>Cushnie</t>
  </si>
  <si>
    <t>SA007115</t>
  </si>
  <si>
    <t>Julie</t>
  </si>
  <si>
    <t>Wilson</t>
  </si>
  <si>
    <t>SA033304</t>
  </si>
  <si>
    <t>Craig</t>
  </si>
  <si>
    <t>Watts</t>
  </si>
  <si>
    <t>SA042898</t>
  </si>
  <si>
    <t>Ewan</t>
  </si>
  <si>
    <t>Spink</t>
  </si>
  <si>
    <t>SA031588</t>
  </si>
  <si>
    <t>Robin</t>
  </si>
  <si>
    <t>Sneddon</t>
  </si>
  <si>
    <t>SA026535</t>
  </si>
  <si>
    <t>SA033605</t>
  </si>
  <si>
    <t>Ben</t>
  </si>
  <si>
    <t>Sharpe</t>
  </si>
  <si>
    <t>SA029705</t>
  </si>
  <si>
    <t>Rutter</t>
  </si>
  <si>
    <t>SA036319</t>
  </si>
  <si>
    <t>Euan</t>
  </si>
  <si>
    <t>SA031070</t>
  </si>
  <si>
    <t>Eric</t>
  </si>
  <si>
    <t>Robinson</t>
  </si>
  <si>
    <t>SA047467</t>
  </si>
  <si>
    <t>Owen</t>
  </si>
  <si>
    <t>SA025927</t>
  </si>
  <si>
    <t>Manson</t>
  </si>
  <si>
    <t>SA032169</t>
  </si>
  <si>
    <t>Duncan</t>
  </si>
  <si>
    <t>Macdonald</t>
  </si>
  <si>
    <t>SA037754</t>
  </si>
  <si>
    <t>Lallah</t>
  </si>
  <si>
    <t>SA042556</t>
  </si>
  <si>
    <t>Victor</t>
  </si>
  <si>
    <t>Jude-eze</t>
  </si>
  <si>
    <t>SA036626</t>
  </si>
  <si>
    <t>Jonathan</t>
  </si>
  <si>
    <t>Humphries</t>
  </si>
  <si>
    <t>SA045117</t>
  </si>
  <si>
    <t>Michael</t>
  </si>
  <si>
    <t>Graham</t>
  </si>
  <si>
    <t>SA655887</t>
  </si>
  <si>
    <t>Dinsdale</t>
  </si>
  <si>
    <t>SA034235</t>
  </si>
  <si>
    <t>Juel</t>
  </si>
  <si>
    <t>Choppy-Madeleine</t>
  </si>
  <si>
    <t>SA030535</t>
  </si>
  <si>
    <t>Lucas</t>
  </si>
  <si>
    <t>Cairns</t>
  </si>
  <si>
    <t>SA041350</t>
  </si>
  <si>
    <t>SA045040</t>
  </si>
  <si>
    <t>Baker</t>
  </si>
  <si>
    <t>SA035241</t>
  </si>
  <si>
    <t>Seed</t>
  </si>
  <si>
    <t>SA025930</t>
  </si>
  <si>
    <t>SA033001</t>
  </si>
  <si>
    <t>Ramsay</t>
  </si>
  <si>
    <t>SA046618</t>
  </si>
  <si>
    <t>Melanie</t>
  </si>
  <si>
    <t>Nicoll</t>
  </si>
  <si>
    <t>SA027176</t>
  </si>
  <si>
    <t>Melissa</t>
  </si>
  <si>
    <t>Mack</t>
  </si>
  <si>
    <t>SA029299</t>
  </si>
  <si>
    <t>Megan</t>
  </si>
  <si>
    <t>Keith</t>
  </si>
  <si>
    <t>SA031592</t>
  </si>
  <si>
    <t>Johnstone</t>
  </si>
  <si>
    <t>SA045358</t>
  </si>
  <si>
    <t>Jamieson</t>
  </si>
  <si>
    <t>SA031480</t>
  </si>
  <si>
    <t>Katie</t>
  </si>
  <si>
    <t>SA030542</t>
  </si>
  <si>
    <t>Catriona</t>
  </si>
  <si>
    <t>Garvie</t>
  </si>
  <si>
    <t>SA028560</t>
  </si>
  <si>
    <t>Eve</t>
  </si>
  <si>
    <t>SA656931</t>
  </si>
  <si>
    <t>Daisy</t>
  </si>
  <si>
    <t>Ferguson</t>
  </si>
  <si>
    <t>SA042558</t>
  </si>
  <si>
    <t>Cara</t>
  </si>
  <si>
    <t>Doig</t>
  </si>
  <si>
    <t>SA028556</t>
  </si>
  <si>
    <t>Mairi</t>
  </si>
  <si>
    <t>Darroch</t>
  </si>
  <si>
    <t>SA041353</t>
  </si>
  <si>
    <t>Amy</t>
  </si>
  <si>
    <t>Colliar</t>
  </si>
  <si>
    <t>SA026533</t>
  </si>
  <si>
    <t>Cheyne</t>
  </si>
  <si>
    <t>SA032171</t>
  </si>
  <si>
    <t>Kathryn</t>
  </si>
  <si>
    <t>SA028120</t>
  </si>
  <si>
    <t>Arnaud</t>
  </si>
  <si>
    <t>SA045615</t>
  </si>
  <si>
    <t>Webster</t>
  </si>
  <si>
    <t>SA042554</t>
  </si>
  <si>
    <t>Adam</t>
  </si>
  <si>
    <t>Watkins</t>
  </si>
  <si>
    <t>SA656934</t>
  </si>
  <si>
    <t>Ciaran</t>
  </si>
  <si>
    <t>Salisbury</t>
  </si>
  <si>
    <t>SA029704</t>
  </si>
  <si>
    <t>SA047466</t>
  </si>
  <si>
    <t xml:space="preserve">James </t>
  </si>
  <si>
    <t>SA038786</t>
  </si>
  <si>
    <t>SA035240</t>
  </si>
  <si>
    <t>Raynor</t>
  </si>
  <si>
    <t>SA046630</t>
  </si>
  <si>
    <t>Sean</t>
  </si>
  <si>
    <t>Radabaugh</t>
  </si>
  <si>
    <t>SA037447</t>
  </si>
  <si>
    <t>Gregor</t>
  </si>
  <si>
    <t>Nixon</t>
  </si>
  <si>
    <t>SA044488</t>
  </si>
  <si>
    <t>Jude</t>
  </si>
  <si>
    <t>Millar</t>
  </si>
  <si>
    <t>SA037853</t>
  </si>
  <si>
    <t>Caleb</t>
  </si>
  <si>
    <t>MacLeod</t>
  </si>
  <si>
    <t>SA035924</t>
  </si>
  <si>
    <t>SA658941</t>
  </si>
  <si>
    <t>Lachlan</t>
  </si>
  <si>
    <t>MacBeth</t>
  </si>
  <si>
    <t>SA042891</t>
  </si>
  <si>
    <t>Lathan</t>
  </si>
  <si>
    <t>SA045036</t>
  </si>
  <si>
    <t>Kerr</t>
  </si>
  <si>
    <t>SA045357</t>
  </si>
  <si>
    <t>SA045113</t>
  </si>
  <si>
    <t>Finn</t>
  </si>
  <si>
    <t>Hewick</t>
  </si>
  <si>
    <t>SA042550</t>
  </si>
  <si>
    <t>Jake</t>
  </si>
  <si>
    <t>SA046628</t>
  </si>
  <si>
    <t>Scott</t>
  </si>
  <si>
    <t>Gray</t>
  </si>
  <si>
    <t>SA036624</t>
  </si>
  <si>
    <t>Daly</t>
  </si>
  <si>
    <t>SA040136</t>
  </si>
  <si>
    <t>Cooper</t>
  </si>
  <si>
    <t>SA046555</t>
  </si>
  <si>
    <t>Burnett</t>
  </si>
  <si>
    <t>SA042553</t>
  </si>
  <si>
    <t>SA044388</t>
  </si>
  <si>
    <t>Buchanan</t>
  </si>
  <si>
    <t>SA033606</t>
  </si>
  <si>
    <t>Ruth</t>
  </si>
  <si>
    <t>SA040621</t>
  </si>
  <si>
    <t>Ava</t>
  </si>
  <si>
    <t>Walsh</t>
  </si>
  <si>
    <t>SA046623</t>
  </si>
  <si>
    <t xml:space="preserve">Katie </t>
  </si>
  <si>
    <t>Torrens</t>
  </si>
  <si>
    <t>SA046244</t>
  </si>
  <si>
    <t>Thomson</t>
  </si>
  <si>
    <t>SA046631</t>
  </si>
  <si>
    <t>SA046621</t>
  </si>
  <si>
    <t>Sturrock</t>
  </si>
  <si>
    <t>SA036625</t>
  </si>
  <si>
    <t>Zoe</t>
  </si>
  <si>
    <t>SA044164</t>
  </si>
  <si>
    <t>Jasmine</t>
  </si>
  <si>
    <t>SA048698</t>
  </si>
  <si>
    <t>Lily</t>
  </si>
  <si>
    <t>Nicol</t>
  </si>
  <si>
    <t>SA042895</t>
  </si>
  <si>
    <t>Mustarde</t>
  </si>
  <si>
    <t>SA046330</t>
  </si>
  <si>
    <t>Murray</t>
  </si>
  <si>
    <t>SA038110</t>
  </si>
  <si>
    <t>Mollie</t>
  </si>
  <si>
    <t>McKillop</t>
  </si>
  <si>
    <t>SA046243</t>
  </si>
  <si>
    <t>Imogen</t>
  </si>
  <si>
    <t>McDougall</t>
  </si>
  <si>
    <t>SA046328</t>
  </si>
  <si>
    <t>McArthur</t>
  </si>
  <si>
    <t>SA035239</t>
  </si>
  <si>
    <t>Marwick</t>
  </si>
  <si>
    <t>SA045541</t>
  </si>
  <si>
    <t>Evie</t>
  </si>
  <si>
    <t>Macleod</t>
  </si>
  <si>
    <t>SA034368</t>
  </si>
  <si>
    <t>Maisie</t>
  </si>
  <si>
    <t>SA040622</t>
  </si>
  <si>
    <t>Alanna</t>
  </si>
  <si>
    <t>MacKenzie</t>
  </si>
  <si>
    <t>SA038009</t>
  </si>
  <si>
    <t>Grace</t>
  </si>
  <si>
    <t>SA045038</t>
  </si>
  <si>
    <t>Marvellous</t>
  </si>
  <si>
    <t>Igbinidu</t>
  </si>
  <si>
    <t>SA655546</t>
  </si>
  <si>
    <t>SA041470</t>
  </si>
  <si>
    <t>SA656942</t>
  </si>
  <si>
    <t>SA040618</t>
  </si>
  <si>
    <t>Isobel</t>
  </si>
  <si>
    <t>SA037444</t>
  </si>
  <si>
    <t>Stroma</t>
  </si>
  <si>
    <t>SA046326</t>
  </si>
  <si>
    <t>Julia</t>
  </si>
  <si>
    <t>SA042897</t>
  </si>
  <si>
    <t>Hannah</t>
  </si>
  <si>
    <t>Fea</t>
  </si>
  <si>
    <t>SA659018</t>
  </si>
  <si>
    <t>Cicely</t>
  </si>
  <si>
    <t>Dobson</t>
  </si>
  <si>
    <t>SA037443</t>
  </si>
  <si>
    <t>Clark</t>
  </si>
  <si>
    <t>SA038868</t>
  </si>
  <si>
    <t>SA042893</t>
  </si>
  <si>
    <t>Caitlin</t>
  </si>
  <si>
    <t>SA044166</t>
  </si>
  <si>
    <t>Jessica</t>
  </si>
  <si>
    <t>Bowman</t>
  </si>
  <si>
    <t>SA045039</t>
  </si>
  <si>
    <t>Elise</t>
  </si>
  <si>
    <t>Beacom</t>
  </si>
  <si>
    <t>SA046626</t>
  </si>
  <si>
    <t xml:space="preserve">Emilia </t>
  </si>
  <si>
    <t>Allison</t>
  </si>
  <si>
    <t>SA046614</t>
  </si>
  <si>
    <t>SA655732</t>
  </si>
  <si>
    <t>Harris</t>
  </si>
  <si>
    <t>Walmsley</t>
  </si>
  <si>
    <t>SA661097</t>
  </si>
  <si>
    <t>SA040720</t>
  </si>
  <si>
    <t>Rory</t>
  </si>
  <si>
    <t>Stainsby</t>
  </si>
  <si>
    <t>SA044487</t>
  </si>
  <si>
    <t>SA656943</t>
  </si>
  <si>
    <t>Proctor</t>
  </si>
  <si>
    <t>SA046329</t>
  </si>
  <si>
    <t>Miller</t>
  </si>
  <si>
    <t>SA046619</t>
  </si>
  <si>
    <t>McAra</t>
  </si>
  <si>
    <t>SA048512</t>
  </si>
  <si>
    <t>Travis</t>
  </si>
  <si>
    <t>SA655549</t>
  </si>
  <si>
    <t xml:space="preserve">Ben </t>
  </si>
  <si>
    <t>SA655548</t>
  </si>
  <si>
    <t>MacKinnon</t>
  </si>
  <si>
    <t>SA656937</t>
  </si>
  <si>
    <t>Laird</t>
  </si>
  <si>
    <t>Kai</t>
  </si>
  <si>
    <t>SA046241</t>
  </si>
  <si>
    <t>SA655544</t>
  </si>
  <si>
    <t>Brough</t>
  </si>
  <si>
    <t>SA655733</t>
  </si>
  <si>
    <t>Kiera</t>
  </si>
  <si>
    <t>Whittingham</t>
  </si>
  <si>
    <t>SA655891</t>
  </si>
  <si>
    <t>SA048854</t>
  </si>
  <si>
    <t>Eva</t>
  </si>
  <si>
    <t>SA038789</t>
  </si>
  <si>
    <t>Islay</t>
  </si>
  <si>
    <t>SA044887</t>
  </si>
  <si>
    <t>SA658945</t>
  </si>
  <si>
    <t>Sarah</t>
  </si>
  <si>
    <t>SA044160</t>
  </si>
  <si>
    <t>O'Neill</t>
  </si>
  <si>
    <t>SA047766</t>
  </si>
  <si>
    <t>Skye</t>
  </si>
  <si>
    <t>Nimmons</t>
  </si>
  <si>
    <t>SA047459</t>
  </si>
  <si>
    <t>Georgia</t>
  </si>
  <si>
    <t>Mutch</t>
  </si>
  <si>
    <t>SA045034</t>
  </si>
  <si>
    <t>SA046629</t>
  </si>
  <si>
    <t>SA045033</t>
  </si>
  <si>
    <t>Meek</t>
  </si>
  <si>
    <t>SA656944</t>
  </si>
  <si>
    <t>Ciara</t>
  </si>
  <si>
    <t>McAllister</t>
  </si>
  <si>
    <t>SA045031</t>
  </si>
  <si>
    <t>Mairead</t>
  </si>
  <si>
    <t>SA045032</t>
  </si>
  <si>
    <t>Ailsa</t>
  </si>
  <si>
    <t>SA656938</t>
  </si>
  <si>
    <t>SA658946</t>
  </si>
  <si>
    <t>Lonnen</t>
  </si>
  <si>
    <t>SA048511</t>
  </si>
  <si>
    <t>SA047465</t>
  </si>
  <si>
    <t>Leona</t>
  </si>
  <si>
    <t>Fernandes</t>
  </si>
  <si>
    <t>SA655888</t>
  </si>
  <si>
    <t>SA046611</t>
  </si>
  <si>
    <t>Cuthbert</t>
  </si>
  <si>
    <t>SA656930</t>
  </si>
  <si>
    <t>Mia</t>
  </si>
  <si>
    <t>Croall</t>
  </si>
  <si>
    <t>SA659017</t>
  </si>
  <si>
    <t>Katrina</t>
  </si>
  <si>
    <t>SA042552</t>
  </si>
  <si>
    <t>SA045035</t>
  </si>
  <si>
    <t>SA047462</t>
  </si>
  <si>
    <t>Constance</t>
  </si>
  <si>
    <t>SA041348</t>
  </si>
  <si>
    <t>Beale</t>
  </si>
  <si>
    <t>SA655886</t>
  </si>
  <si>
    <t>Freya</t>
  </si>
  <si>
    <t>Allen</t>
  </si>
  <si>
    <t>SA046613</t>
  </si>
  <si>
    <t>Adamson</t>
  </si>
  <si>
    <t>SA047767</t>
  </si>
  <si>
    <t>SA660508</t>
  </si>
  <si>
    <t>Louis</t>
  </si>
  <si>
    <t>SA656939</t>
  </si>
  <si>
    <t>Oliver</t>
  </si>
  <si>
    <t>SA655547</t>
  </si>
  <si>
    <t>Imlack</t>
  </si>
  <si>
    <t>SA656932</t>
  </si>
  <si>
    <t>SA048513</t>
  </si>
  <si>
    <t>Finnigan</t>
  </si>
  <si>
    <t>SA660509</t>
  </si>
  <si>
    <t>Donaldson</t>
  </si>
  <si>
    <t>SA048856</t>
  </si>
  <si>
    <t>Davidson</t>
  </si>
  <si>
    <t>SA048000</t>
  </si>
  <si>
    <t>Hugh</t>
  </si>
  <si>
    <t>SA047765</t>
  </si>
  <si>
    <t>SA656941</t>
  </si>
  <si>
    <t>Pola</t>
  </si>
  <si>
    <t>Wilczek</t>
  </si>
  <si>
    <t>SA656940</t>
  </si>
  <si>
    <t>SA655545</t>
  </si>
  <si>
    <t>Sky</t>
  </si>
  <si>
    <t>Simpson</t>
  </si>
  <si>
    <t>SA660510</t>
  </si>
  <si>
    <t>Rachael</t>
  </si>
  <si>
    <t>SA047033</t>
  </si>
  <si>
    <t>Keira</t>
  </si>
  <si>
    <t>McGroarty</t>
  </si>
  <si>
    <t>SA659169</t>
  </si>
  <si>
    <t>Lois</t>
  </si>
  <si>
    <t>Macrae</t>
  </si>
  <si>
    <t>SA655890</t>
  </si>
  <si>
    <t>SA048855</t>
  </si>
  <si>
    <t>Lexi</t>
  </si>
  <si>
    <t>SA656933</t>
  </si>
  <si>
    <t>Imrie</t>
  </si>
  <si>
    <t>SA659019</t>
  </si>
  <si>
    <t>Hillan</t>
  </si>
  <si>
    <t>SA047753</t>
  </si>
  <si>
    <t>Dean</t>
  </si>
  <si>
    <t>SA655550</t>
  </si>
  <si>
    <t>Cummins</t>
  </si>
  <si>
    <t>SA656929</t>
  </si>
  <si>
    <t>Madison</t>
  </si>
  <si>
    <t>SA656917</t>
  </si>
  <si>
    <t>Burns</t>
  </si>
  <si>
    <t>SA047461</t>
  </si>
  <si>
    <t>Antliff</t>
  </si>
  <si>
    <t>SA046625</t>
  </si>
  <si>
    <t>Rochelle</t>
  </si>
  <si>
    <t>Amos</t>
  </si>
  <si>
    <t>Chantall</t>
  </si>
  <si>
    <t>Fowlie</t>
  </si>
  <si>
    <t>Hamilton</t>
  </si>
  <si>
    <t>Perry</t>
  </si>
  <si>
    <t>McKay</t>
  </si>
  <si>
    <t>Georgie</t>
  </si>
  <si>
    <t>Sophia</t>
  </si>
  <si>
    <t>Barclay</t>
  </si>
  <si>
    <t>Jones</t>
  </si>
  <si>
    <t>Tamsin</t>
  </si>
  <si>
    <t>Andreson</t>
  </si>
  <si>
    <t>Storey</t>
  </si>
  <si>
    <t>Finaly</t>
  </si>
  <si>
    <t>Beange</t>
  </si>
  <si>
    <t>Charlie</t>
  </si>
  <si>
    <t>Thirkell</t>
  </si>
  <si>
    <t>McDowell</t>
  </si>
  <si>
    <t>Curran</t>
  </si>
  <si>
    <t>Tulloch</t>
  </si>
  <si>
    <t>Murdoch</t>
  </si>
  <si>
    <t>Cruickshank</t>
  </si>
  <si>
    <t>Fynn</t>
  </si>
  <si>
    <t>Patterson</t>
  </si>
  <si>
    <t>Agnew</t>
  </si>
  <si>
    <t>Johnston</t>
  </si>
  <si>
    <t>Shiels</t>
  </si>
  <si>
    <t>Hayley</t>
  </si>
  <si>
    <t xml:space="preserve">Curran </t>
  </si>
  <si>
    <t>Lilia</t>
  </si>
  <si>
    <t>Clarke</t>
  </si>
  <si>
    <t xml:space="preserve">Whittaker </t>
  </si>
  <si>
    <t>Age Group</t>
  </si>
  <si>
    <t>SA Number</t>
  </si>
  <si>
    <t>Date of Birth</t>
  </si>
  <si>
    <t>Gender (M/F)</t>
  </si>
  <si>
    <t>First Name</t>
  </si>
  <si>
    <t>Surname</t>
  </si>
  <si>
    <t>Vest Number</t>
  </si>
  <si>
    <t>Caithness</t>
  </si>
  <si>
    <t>Elgin AAC</t>
  </si>
  <si>
    <t>Forres Harriers</t>
  </si>
  <si>
    <t>Inverness Harriers</t>
  </si>
  <si>
    <t>Moray RR</t>
  </si>
  <si>
    <t>Nairn AAC</t>
  </si>
  <si>
    <t>Ross County AC</t>
  </si>
  <si>
    <t>East Sutherland</t>
  </si>
  <si>
    <t xml:space="preserve"> 1st = 8A/B</t>
  </si>
  <si>
    <t xml:space="preserve"> 2nd = 7A/B</t>
  </si>
  <si>
    <t xml:space="preserve"> 3rd = 6A/B</t>
  </si>
  <si>
    <t xml:space="preserve"> 4th = 5A/B</t>
  </si>
  <si>
    <t xml:space="preserve"> 5th = 4A/B</t>
  </si>
  <si>
    <t xml:space="preserve"> 6th = 3A/B</t>
  </si>
  <si>
    <t xml:space="preserve"> 7th = 2A/B</t>
  </si>
  <si>
    <t xml:space="preserve"> 8th = 1/B</t>
  </si>
  <si>
    <t>Relay</t>
  </si>
  <si>
    <t>200m</t>
  </si>
  <si>
    <t>800m</t>
  </si>
  <si>
    <t>Long Jump</t>
  </si>
  <si>
    <t>Discus</t>
  </si>
  <si>
    <t>Javelin</t>
  </si>
  <si>
    <t>Age Gp</t>
  </si>
  <si>
    <t>Number</t>
  </si>
  <si>
    <t>Females / Name</t>
  </si>
  <si>
    <t>Performance</t>
  </si>
  <si>
    <t>Males / Name</t>
  </si>
  <si>
    <t>Date</t>
  </si>
  <si>
    <t>CAAC</t>
  </si>
  <si>
    <t xml:space="preserve">UNDER        11        GIRLS </t>
  </si>
  <si>
    <t xml:space="preserve">UNDER    11      BOYS </t>
  </si>
  <si>
    <t>Meeting 1</t>
  </si>
  <si>
    <t>Running Total =</t>
  </si>
  <si>
    <t xml:space="preserve">UNDER       13       GIRLS </t>
  </si>
  <si>
    <t xml:space="preserve">UNDER    13      BOYS </t>
  </si>
  <si>
    <t xml:space="preserve">UNDER     15       GIRLS </t>
  </si>
  <si>
    <t xml:space="preserve">UNDER    15     BOYS </t>
  </si>
  <si>
    <t xml:space="preserve">UNDER    17  WOMEN </t>
  </si>
  <si>
    <t xml:space="preserve">UNDER    17        MEN </t>
  </si>
  <si>
    <t>SENIOR WOMEN</t>
  </si>
  <si>
    <t xml:space="preserve">SENIOR      MEN </t>
  </si>
  <si>
    <t>Female Points</t>
  </si>
  <si>
    <t>Male Points</t>
  </si>
  <si>
    <t>League Pts</t>
  </si>
  <si>
    <t>Meeting 2</t>
  </si>
  <si>
    <t>Meeting 3</t>
  </si>
  <si>
    <t>Meeting 4</t>
  </si>
  <si>
    <t>Overall Total =</t>
  </si>
  <si>
    <t>CURRENT POSITION</t>
  </si>
  <si>
    <t>Totals</t>
  </si>
  <si>
    <t>Position</t>
  </si>
  <si>
    <t>SA43560</t>
  </si>
  <si>
    <t>SA09328</t>
  </si>
  <si>
    <t>SA34668</t>
  </si>
  <si>
    <t>SA38209</t>
  </si>
  <si>
    <t>James</t>
  </si>
  <si>
    <t>Jenkins</t>
  </si>
  <si>
    <t>Gareth</t>
  </si>
  <si>
    <t>Alisdair</t>
  </si>
  <si>
    <t>SA62191</t>
  </si>
  <si>
    <t>Stephen</t>
  </si>
  <si>
    <t>80m</t>
  </si>
  <si>
    <t>600m</t>
  </si>
  <si>
    <t>100m</t>
  </si>
  <si>
    <t>300mH</t>
  </si>
  <si>
    <t>Hammer</t>
  </si>
  <si>
    <t>400mH</t>
  </si>
  <si>
    <t>Triple Jump</t>
  </si>
  <si>
    <t>4x100m</t>
  </si>
  <si>
    <t>Cayden</t>
  </si>
  <si>
    <t>SA662178</t>
  </si>
  <si>
    <t>SA662219</t>
  </si>
  <si>
    <t>SA662215</t>
  </si>
  <si>
    <t>SA663857</t>
  </si>
  <si>
    <t>SA662521</t>
  </si>
  <si>
    <t>SA663856</t>
  </si>
  <si>
    <t>SA663827</t>
  </si>
  <si>
    <t>SA663855</t>
  </si>
  <si>
    <t>SA662429</t>
  </si>
  <si>
    <t>U11 Boys</t>
  </si>
  <si>
    <t>U15 Girls</t>
  </si>
  <si>
    <t>U11 Girls</t>
  </si>
  <si>
    <t>U13 Boys</t>
  </si>
  <si>
    <t>U13 Girls</t>
  </si>
  <si>
    <t>Cayden MacKenzie</t>
  </si>
  <si>
    <t>Hanna Platt</t>
  </si>
  <si>
    <t>Sophie Smith</t>
  </si>
  <si>
    <t>Archie Martindale</t>
  </si>
  <si>
    <t>Holly Thomson</t>
  </si>
  <si>
    <t>Hamish Martindale</t>
  </si>
  <si>
    <t>Robert Main</t>
  </si>
  <si>
    <t>Carly Mackay</t>
  </si>
  <si>
    <t>Neve Smith</t>
  </si>
  <si>
    <t>Platt</t>
  </si>
  <si>
    <t>Hanna</t>
  </si>
  <si>
    <t>Sophie</t>
  </si>
  <si>
    <t>Martindale</t>
  </si>
  <si>
    <t>Robert</t>
  </si>
  <si>
    <t>Carly</t>
  </si>
  <si>
    <t>Neve</t>
  </si>
  <si>
    <t>Golden</t>
  </si>
  <si>
    <t>Shaun</t>
  </si>
  <si>
    <t>MacKain</t>
  </si>
  <si>
    <t>SA661550</t>
  </si>
  <si>
    <t>Seumas</t>
  </si>
  <si>
    <t>Vaughan</t>
  </si>
  <si>
    <t>SA661875</t>
  </si>
  <si>
    <t>Mongiello</t>
  </si>
  <si>
    <t>Alice</t>
  </si>
  <si>
    <t>SA48345</t>
  </si>
  <si>
    <t>Amelie</t>
  </si>
  <si>
    <t>SA660777</t>
  </si>
  <si>
    <t>SA661546</t>
  </si>
  <si>
    <t>SA661548</t>
  </si>
  <si>
    <t>SA662155</t>
  </si>
  <si>
    <t>Will</t>
  </si>
  <si>
    <t>Mhairi</t>
  </si>
  <si>
    <t>SA661378</t>
  </si>
  <si>
    <t>SA049183</t>
  </si>
  <si>
    <t>SA661549</t>
  </si>
  <si>
    <t>1.08.31</t>
  </si>
  <si>
    <t>1.19.82</t>
  </si>
  <si>
    <t>1.20.08</t>
  </si>
  <si>
    <t>1.02.82</t>
  </si>
  <si>
    <t>1.05.05</t>
  </si>
  <si>
    <t>1.06.46</t>
  </si>
  <si>
    <t>Greenfield</t>
  </si>
  <si>
    <t>Collins</t>
  </si>
  <si>
    <t>Powditch</t>
  </si>
  <si>
    <t>Lemanski</t>
  </si>
  <si>
    <t>2.01.66</t>
  </si>
  <si>
    <t>2.09.03</t>
  </si>
  <si>
    <t>2.09.48</t>
  </si>
  <si>
    <t>2.11.22</t>
  </si>
  <si>
    <t>2.19.45</t>
  </si>
  <si>
    <t>2.10.15</t>
  </si>
  <si>
    <t>2.10.84</t>
  </si>
  <si>
    <t>2.21.49</t>
  </si>
  <si>
    <t>2.36.99</t>
  </si>
  <si>
    <t>2.13.68</t>
  </si>
  <si>
    <t>2.16.86</t>
  </si>
  <si>
    <t>2.19.05</t>
  </si>
  <si>
    <t>2.03.04</t>
  </si>
  <si>
    <t>2.08.43</t>
  </si>
  <si>
    <t>2.08.70</t>
  </si>
  <si>
    <t>2.09.65</t>
  </si>
  <si>
    <t>2.10.93</t>
  </si>
  <si>
    <t>2.10.71</t>
  </si>
  <si>
    <t>2.22.32</t>
  </si>
  <si>
    <t>2.13.35</t>
  </si>
  <si>
    <t>2.18.83</t>
  </si>
  <si>
    <t>2.48.1</t>
  </si>
  <si>
    <t>2.56.57</t>
  </si>
  <si>
    <t>3.02.17</t>
  </si>
  <si>
    <t>2.53.35</t>
  </si>
  <si>
    <t>3.06.13</t>
  </si>
  <si>
    <t>3.08.77</t>
  </si>
  <si>
    <t>3.13.24</t>
  </si>
  <si>
    <t>2.32.94</t>
  </si>
  <si>
    <t>2.36.13</t>
  </si>
  <si>
    <t>2.45.81</t>
  </si>
  <si>
    <t>McAlister</t>
  </si>
  <si>
    <t>3.12.81</t>
  </si>
  <si>
    <t>2.53.44</t>
  </si>
  <si>
    <t>2.57.77</t>
  </si>
  <si>
    <t>3.09.43</t>
  </si>
  <si>
    <t>3.26.25</t>
  </si>
  <si>
    <t>2.42.61</t>
  </si>
  <si>
    <t>2.49.59</t>
  </si>
  <si>
    <t>Adjei</t>
  </si>
  <si>
    <t>2.50.54</t>
  </si>
  <si>
    <t>2.55.11</t>
  </si>
  <si>
    <t>3.10.75</t>
  </si>
  <si>
    <t>2.41.18</t>
  </si>
  <si>
    <t>2.50.08</t>
  </si>
  <si>
    <t>2.50.79</t>
  </si>
  <si>
    <t>2.51.75</t>
  </si>
  <si>
    <t>3.00.57</t>
  </si>
  <si>
    <t>2.27.37</t>
  </si>
  <si>
    <t>2.41.15</t>
  </si>
  <si>
    <t>2.42.97</t>
  </si>
  <si>
    <t>2.44.96</t>
  </si>
  <si>
    <t>2.48.64</t>
  </si>
  <si>
    <t>2.54.69</t>
  </si>
  <si>
    <t>2.34.19</t>
  </si>
  <si>
    <t>3.15.62</t>
  </si>
  <si>
    <t>2.51.97</t>
  </si>
  <si>
    <t>2.55.40</t>
  </si>
  <si>
    <t>2.22.72</t>
  </si>
  <si>
    <t>2.25.33</t>
  </si>
  <si>
    <t>2.33.92</t>
  </si>
  <si>
    <t>2.35.12</t>
  </si>
  <si>
    <t>2.36.74</t>
  </si>
  <si>
    <t>Palmer</t>
  </si>
  <si>
    <t>2.40.68</t>
  </si>
  <si>
    <t>2.25.35</t>
  </si>
  <si>
    <t>2.41.02</t>
  </si>
  <si>
    <t>2.48.80</t>
  </si>
  <si>
    <t>Willson</t>
  </si>
  <si>
    <t>Papp</t>
  </si>
  <si>
    <t>2.21.19</t>
  </si>
  <si>
    <t>2.24.40</t>
  </si>
  <si>
    <t>2.39.51</t>
  </si>
  <si>
    <t>2.48.85</t>
  </si>
  <si>
    <t>2.50.77</t>
  </si>
  <si>
    <t>2.24.28</t>
  </si>
  <si>
    <t>2.49.83</t>
  </si>
  <si>
    <t>2.52.11</t>
  </si>
  <si>
    <t>2.37.74</t>
  </si>
  <si>
    <t>2.07.63</t>
  </si>
  <si>
    <t>2.10.88</t>
  </si>
  <si>
    <t>2.12.72</t>
  </si>
  <si>
    <t>2.37.01</t>
  </si>
  <si>
    <t>2.14.39</t>
  </si>
  <si>
    <t>2.17.87</t>
  </si>
  <si>
    <t>2.19.24</t>
  </si>
  <si>
    <t>2.20.75</t>
  </si>
  <si>
    <t>2.06.03</t>
  </si>
  <si>
    <t>2.07.5</t>
  </si>
  <si>
    <t>Craik</t>
  </si>
  <si>
    <t>2.08.89</t>
  </si>
  <si>
    <t>2.17.89</t>
  </si>
  <si>
    <t>Knox</t>
  </si>
  <si>
    <t>2.18.91</t>
  </si>
  <si>
    <t>Bannerman</t>
  </si>
  <si>
    <t>1.05.14</t>
  </si>
  <si>
    <t>1.06.63</t>
  </si>
  <si>
    <t>1.09.10</t>
  </si>
  <si>
    <t>1.10.62</t>
  </si>
  <si>
    <t>1.08.84</t>
  </si>
  <si>
    <t>1.03.16</t>
  </si>
  <si>
    <t>1.04.19</t>
  </si>
  <si>
    <t>1.10.80</t>
  </si>
  <si>
    <t>Mixed</t>
  </si>
  <si>
    <t>1.06.89</t>
  </si>
  <si>
    <t>.</t>
  </si>
  <si>
    <t>1.12.41</t>
  </si>
  <si>
    <t>1.00.50</t>
  </si>
  <si>
    <t>1.00.52</t>
  </si>
  <si>
    <t>1.02.49</t>
  </si>
  <si>
    <t>1.09.48</t>
  </si>
  <si>
    <t>1.07.23</t>
  </si>
  <si>
    <t>1.03.68</t>
  </si>
  <si>
    <t>1.00.92</t>
  </si>
  <si>
    <t>1.01.41</t>
  </si>
  <si>
    <t>1.01.49</t>
  </si>
  <si>
    <t>1.01.50</t>
  </si>
  <si>
    <t>1.09.97</t>
  </si>
  <si>
    <t>1.01.36</t>
  </si>
  <si>
    <t>1.01.37</t>
  </si>
  <si>
    <t>1.03.85</t>
  </si>
  <si>
    <t>Senior Womens</t>
  </si>
  <si>
    <t>4.80m</t>
  </si>
  <si>
    <t>4.75m</t>
  </si>
  <si>
    <t>4.28m</t>
  </si>
  <si>
    <t>4.16m</t>
  </si>
  <si>
    <t>3.40m</t>
  </si>
  <si>
    <t>4.42m</t>
  </si>
  <si>
    <t>4.27m</t>
  </si>
  <si>
    <t>3.04m</t>
  </si>
  <si>
    <t>2.85m</t>
  </si>
  <si>
    <t>2.80m</t>
  </si>
  <si>
    <t>4.49m</t>
  </si>
  <si>
    <t>3.45m</t>
  </si>
  <si>
    <t>1.42m</t>
  </si>
  <si>
    <t>1.38m</t>
  </si>
  <si>
    <t>1.30m</t>
  </si>
  <si>
    <t>1.20m</t>
  </si>
  <si>
    <t>HJ</t>
  </si>
  <si>
    <t>1.25m</t>
  </si>
  <si>
    <t>4.14m</t>
  </si>
  <si>
    <t>3.81m</t>
  </si>
  <si>
    <t>3.89m</t>
  </si>
  <si>
    <t>Bokor</t>
  </si>
  <si>
    <t>3.82m</t>
  </si>
  <si>
    <t>4.12m</t>
  </si>
  <si>
    <t>LJ</t>
  </si>
  <si>
    <t>4.15m</t>
  </si>
  <si>
    <t>5.73m</t>
  </si>
  <si>
    <t>4.50m</t>
  </si>
  <si>
    <t>4.08m</t>
  </si>
  <si>
    <t>3.70m</t>
  </si>
  <si>
    <t>3.19m</t>
  </si>
  <si>
    <t>4.21m</t>
  </si>
  <si>
    <t>5.05m</t>
  </si>
  <si>
    <t>3.98m</t>
  </si>
  <si>
    <t>8.44m</t>
  </si>
  <si>
    <t>7.52m</t>
  </si>
  <si>
    <t>Olivia</t>
  </si>
  <si>
    <t>Nankivell</t>
  </si>
  <si>
    <t>Angela</t>
  </si>
  <si>
    <t>Morven</t>
  </si>
  <si>
    <t>5.91m</t>
  </si>
  <si>
    <t>5.81m</t>
  </si>
  <si>
    <t>5.78m</t>
  </si>
  <si>
    <t>5.45m</t>
  </si>
  <si>
    <t>6.94m</t>
  </si>
  <si>
    <t>Loren</t>
  </si>
  <si>
    <t>6.46m</t>
  </si>
  <si>
    <t>5.65m</t>
  </si>
  <si>
    <t>5.58m</t>
  </si>
  <si>
    <t>5.08m</t>
  </si>
  <si>
    <t>John</t>
  </si>
  <si>
    <t>Bishenden</t>
  </si>
  <si>
    <t>1.10m</t>
  </si>
  <si>
    <t>1.05m</t>
  </si>
  <si>
    <t>0.90m</t>
  </si>
  <si>
    <t>1.00m</t>
  </si>
  <si>
    <t>12.26m</t>
  </si>
  <si>
    <t>11.68m</t>
  </si>
  <si>
    <t>10.67m</t>
  </si>
  <si>
    <t>10.38m</t>
  </si>
  <si>
    <t>9.61m</t>
  </si>
  <si>
    <t>10.11m</t>
  </si>
  <si>
    <t>43.97m</t>
  </si>
  <si>
    <t>28.41m</t>
  </si>
  <si>
    <t>19.62m</t>
  </si>
  <si>
    <t>11.71m</t>
  </si>
  <si>
    <t>11.39m</t>
  </si>
  <si>
    <t>31.80m</t>
  </si>
  <si>
    <t>13.17m</t>
  </si>
  <si>
    <t>4.77m</t>
  </si>
  <si>
    <t>Beattie</t>
  </si>
  <si>
    <t>Martin</t>
  </si>
  <si>
    <t>Malcolm</t>
  </si>
  <si>
    <t>Christie</t>
  </si>
  <si>
    <t>Colin</t>
  </si>
  <si>
    <t>Dominic</t>
  </si>
  <si>
    <t>Alyssa</t>
  </si>
  <si>
    <t>Lumsden</t>
  </si>
  <si>
    <t>Brian</t>
  </si>
  <si>
    <t>Dawn</t>
  </si>
  <si>
    <t>Josh</t>
  </si>
  <si>
    <t>Paul</t>
  </si>
  <si>
    <t>Wilkinson</t>
  </si>
  <si>
    <t>Shuan Ellen</t>
  </si>
  <si>
    <t>1.05m =4</t>
  </si>
  <si>
    <t>1.49m</t>
  </si>
  <si>
    <t>1.30m =3</t>
  </si>
  <si>
    <t>1.35m</t>
  </si>
  <si>
    <t>1.15m</t>
  </si>
  <si>
    <t>34.88m</t>
  </si>
  <si>
    <t>33.53m</t>
  </si>
  <si>
    <t>31.52m</t>
  </si>
  <si>
    <t>29.79m</t>
  </si>
  <si>
    <t>32.68m</t>
  </si>
  <si>
    <t>28.56m</t>
  </si>
  <si>
    <t>24.87m</t>
  </si>
  <si>
    <t>24.22m</t>
  </si>
  <si>
    <t>3.30.91</t>
  </si>
  <si>
    <t>2.40.22</t>
  </si>
  <si>
    <t>2.13.61</t>
  </si>
  <si>
    <t>Jacob</t>
  </si>
  <si>
    <t>Glasgow</t>
  </si>
  <si>
    <t>Derek</t>
  </si>
  <si>
    <t>Cormack</t>
  </si>
  <si>
    <t>Gemma</t>
  </si>
  <si>
    <t>Soldan</t>
  </si>
  <si>
    <t>Matej</t>
  </si>
  <si>
    <t>Gass</t>
  </si>
  <si>
    <t>Paula</t>
  </si>
  <si>
    <t>English</t>
  </si>
  <si>
    <t>Murdo</t>
  </si>
  <si>
    <t>Bowsher</t>
  </si>
  <si>
    <t>U20M</t>
  </si>
  <si>
    <t>41.75m (1.75kg)</t>
  </si>
  <si>
    <t>2.37.02</t>
  </si>
  <si>
    <t>2.40.58</t>
  </si>
  <si>
    <t>2.23.00</t>
  </si>
  <si>
    <t>Goldie</t>
  </si>
  <si>
    <t>Phoebe</t>
  </si>
  <si>
    <t>Barbour</t>
  </si>
  <si>
    <t>Mixed Relay</t>
  </si>
  <si>
    <t>U11G Non Counter</t>
  </si>
  <si>
    <t>Ross County</t>
  </si>
  <si>
    <t>6.23m</t>
  </si>
  <si>
    <t>5.49m</t>
  </si>
  <si>
    <t>4.78m</t>
  </si>
  <si>
    <t>3.49m</t>
  </si>
  <si>
    <t>3.21m</t>
  </si>
  <si>
    <t>3.15m</t>
  </si>
  <si>
    <t>2.95m</t>
  </si>
  <si>
    <t>2.94m</t>
  </si>
  <si>
    <t>3.06m</t>
  </si>
  <si>
    <t>2.98m</t>
  </si>
  <si>
    <t>2.91m</t>
  </si>
  <si>
    <t>2.89m</t>
  </si>
  <si>
    <t>2.64m</t>
  </si>
  <si>
    <t>39.87m</t>
  </si>
  <si>
    <t>39.78m</t>
  </si>
  <si>
    <t>38.47m</t>
  </si>
  <si>
    <t>16.39m</t>
  </si>
  <si>
    <t>26.07m</t>
  </si>
  <si>
    <t>10.50m</t>
  </si>
  <si>
    <t>9.10m</t>
  </si>
  <si>
    <t>7.43m</t>
  </si>
  <si>
    <t>5.41m</t>
  </si>
  <si>
    <t>5.14m</t>
  </si>
  <si>
    <t>6.69m</t>
  </si>
  <si>
    <t>6.11m</t>
  </si>
  <si>
    <t>4.72m</t>
  </si>
  <si>
    <t>3.46m</t>
  </si>
  <si>
    <t>21.69m</t>
  </si>
  <si>
    <t>19.63m</t>
  </si>
  <si>
    <t>13.10m</t>
  </si>
  <si>
    <t>10.34m</t>
  </si>
  <si>
    <t>12.67m</t>
  </si>
  <si>
    <t>12.30m</t>
  </si>
  <si>
    <t>10.98m</t>
  </si>
  <si>
    <t>9.37m</t>
  </si>
  <si>
    <t>1.40m</t>
  </si>
  <si>
    <t>1.32m</t>
  </si>
  <si>
    <t>1.26m</t>
  </si>
  <si>
    <t>1.24m</t>
  </si>
  <si>
    <t>1.21m</t>
  </si>
  <si>
    <t>1.18m</t>
  </si>
  <si>
    <t>4.11m</t>
  </si>
  <si>
    <t>3.31m</t>
  </si>
  <si>
    <t>3.76m</t>
  </si>
  <si>
    <t>3.03m</t>
  </si>
  <si>
    <t>2.45.37</t>
  </si>
  <si>
    <t>Tayler</t>
  </si>
  <si>
    <t>MRR on Total Points</t>
  </si>
  <si>
    <t>Final Qualifiers in Pink</t>
  </si>
  <si>
    <t>Tayla-Jai</t>
  </si>
  <si>
    <t>Mackain</t>
  </si>
  <si>
    <t>2.54.80</t>
  </si>
  <si>
    <t>Meeting 1 Inverness 5/5/19</t>
  </si>
  <si>
    <t>Number Off/Hlpr's</t>
  </si>
  <si>
    <t>points per age gp.</t>
  </si>
  <si>
    <t>CLUB</t>
  </si>
  <si>
    <t>No Offs/Hlps</t>
  </si>
  <si>
    <t>Pts per Age Grp.</t>
  </si>
  <si>
    <t>EAAC</t>
  </si>
  <si>
    <t>NAAAC</t>
  </si>
  <si>
    <t>RCAC</t>
  </si>
  <si>
    <t>ESAC</t>
  </si>
  <si>
    <t>Meeting 2 Inverness 2/6/19</t>
  </si>
  <si>
    <t>Meeting 3 Inverness 30/6/19</t>
  </si>
  <si>
    <t>FINAL ABERDEEN 1/9/19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</si>
</sst>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"/>
    <numFmt numFmtId="165" formatCode="d/m/yyyy"/>
    <numFmt numFmtId="166" formatCode="0.0"/>
    <numFmt numFmtId="167" formatCode="dd/mm/yyyy;@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 Unicode MS"/>
      <family val="2"/>
    </font>
    <font>
      <sz val="10"/>
      <name val="Arial Unicode MS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color indexed="10"/>
      <name val="Arial"/>
      <family val="2"/>
    </font>
    <font>
      <i/>
      <sz val="9"/>
      <color indexed="10"/>
      <name val="Arial"/>
      <family val="2"/>
    </font>
    <font>
      <i/>
      <sz val="9"/>
      <color indexed="12"/>
      <name val="Arial"/>
      <family val="2"/>
    </font>
    <font>
      <b/>
      <sz val="10"/>
      <color indexed="8"/>
      <name val="Calibri"/>
      <family val="2"/>
    </font>
    <font>
      <b/>
      <sz val="12"/>
      <color indexed="30"/>
      <name val="Calibri"/>
      <family val="2"/>
    </font>
    <font>
      <b/>
      <i/>
      <sz val="9"/>
      <color indexed="12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i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  <font>
      <i/>
      <sz val="9"/>
      <color rgb="FF0000FF"/>
      <name val="Arial"/>
      <family val="2"/>
    </font>
    <font>
      <b/>
      <sz val="10"/>
      <color theme="1"/>
      <name val="Calibri"/>
      <family val="2"/>
    </font>
    <font>
      <b/>
      <sz val="12"/>
      <color rgb="FF0070C0"/>
      <name val="Calibri"/>
      <family val="2"/>
    </font>
    <font>
      <b/>
      <i/>
      <sz val="9"/>
      <color rgb="FF0000FF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339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dashDot"/>
      <top/>
      <bottom style="medium"/>
    </border>
    <border>
      <left style="medium"/>
      <right style="medium"/>
      <top style="dashDot"/>
      <bottom style="dashDot"/>
    </border>
    <border>
      <left/>
      <right style="medium"/>
      <top style="medium"/>
      <bottom/>
    </border>
    <border>
      <left style="medium"/>
      <right style="medium"/>
      <top style="dashDot"/>
      <bottom style="medium"/>
    </border>
    <border>
      <left style="medium"/>
      <right/>
      <top style="dashDot"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15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55">
      <alignment/>
      <protection/>
    </xf>
    <xf numFmtId="0" fontId="2" fillId="0" borderId="0" xfId="55" applyFont="1" applyFill="1" applyBorder="1">
      <alignment/>
      <protection/>
    </xf>
    <xf numFmtId="0" fontId="2" fillId="0" borderId="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3" fillId="0" borderId="0" xfId="55" applyFont="1" applyFill="1" applyBorder="1" applyAlignment="1">
      <alignment horizontal="center"/>
      <protection/>
    </xf>
    <xf numFmtId="164" fontId="3" fillId="0" borderId="0" xfId="55" applyNumberFormat="1" applyFont="1" applyFill="1" applyBorder="1">
      <alignment/>
      <protection/>
    </xf>
    <xf numFmtId="0" fontId="3" fillId="0" borderId="0" xfId="57" applyFont="1" applyFill="1" applyBorder="1" applyAlignment="1">
      <alignment horizontal="center" vertical="top"/>
      <protection/>
    </xf>
    <xf numFmtId="14" fontId="3" fillId="0" borderId="0" xfId="55" applyNumberFormat="1" applyFont="1" applyFill="1" applyBorder="1">
      <alignment/>
      <protection/>
    </xf>
    <xf numFmtId="0" fontId="3" fillId="0" borderId="0" xfId="55" applyFont="1" applyFill="1" applyBorder="1" applyAlignment="1">
      <alignment horizontal="left"/>
      <protection/>
    </xf>
    <xf numFmtId="0" fontId="4" fillId="0" borderId="0" xfId="55" applyFont="1" applyFill="1" applyBorder="1" applyAlignment="1">
      <alignment horizontal="left" wrapText="1"/>
      <protection/>
    </xf>
    <xf numFmtId="0" fontId="4" fillId="0" borderId="0" xfId="55" applyFont="1" applyFill="1" applyBorder="1" applyAlignment="1">
      <alignment horizontal="left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0" xfId="56" applyFont="1" applyFill="1" applyBorder="1" applyAlignment="1">
      <alignment horizontal="left"/>
      <protection/>
    </xf>
    <xf numFmtId="14" fontId="3" fillId="0" borderId="0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 vertical="center"/>
      <protection/>
    </xf>
    <xf numFmtId="14" fontId="3" fillId="0" borderId="0" xfId="55" applyNumberFormat="1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/>
      <protection/>
    </xf>
    <xf numFmtId="14" fontId="3" fillId="0" borderId="0" xfId="56" applyNumberFormat="1" applyFont="1" applyFill="1" applyBorder="1" applyAlignment="1">
      <alignment horizontal="center"/>
      <protection/>
    </xf>
    <xf numFmtId="14" fontId="4" fillId="0" borderId="0" xfId="55" applyNumberFormat="1" applyFont="1" applyFill="1" applyBorder="1" applyAlignment="1">
      <alignment horizontal="center"/>
      <protection/>
    </xf>
    <xf numFmtId="0" fontId="4" fillId="0" borderId="0" xfId="55" applyFont="1" applyFill="1" applyBorder="1">
      <alignment/>
      <protection/>
    </xf>
    <xf numFmtId="14" fontId="3" fillId="0" borderId="0" xfId="55" applyNumberFormat="1" applyFont="1" applyFill="1" applyBorder="1" applyAlignment="1">
      <alignment horizontal="left"/>
      <protection/>
    </xf>
    <xf numFmtId="165" fontId="3" fillId="0" borderId="0" xfId="55" applyNumberFormat="1" applyFont="1" applyFill="1" applyBorder="1" applyAlignment="1">
      <alignment horizontal="left"/>
      <protection/>
    </xf>
    <xf numFmtId="0" fontId="56" fillId="33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5" fillId="35" borderId="10" xfId="55" applyFont="1" applyFill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28" fillId="35" borderId="10" xfId="55" applyFont="1" applyFill="1" applyBorder="1" applyAlignment="1">
      <alignment horizontal="center" vertical="center"/>
      <protection/>
    </xf>
    <xf numFmtId="0" fontId="5" fillId="0" borderId="0" xfId="55" applyFont="1" applyAlignment="1">
      <alignment horizontal="center" vertical="center"/>
      <protection/>
    </xf>
    <xf numFmtId="0" fontId="5" fillId="0" borderId="0" xfId="55" applyFont="1">
      <alignment/>
      <protection/>
    </xf>
    <xf numFmtId="0" fontId="2" fillId="0" borderId="0" xfId="55" applyAlignment="1">
      <alignment horizontal="center" vertical="center"/>
      <protection/>
    </xf>
    <xf numFmtId="166" fontId="28" fillId="35" borderId="10" xfId="55" applyNumberFormat="1" applyFont="1" applyFill="1" applyBorder="1" applyAlignment="1">
      <alignment horizontal="center" vertical="center"/>
      <protection/>
    </xf>
    <xf numFmtId="2" fontId="28" fillId="35" borderId="10" xfId="55" applyNumberFormat="1" applyFont="1" applyFill="1" applyBorder="1" applyAlignment="1">
      <alignment horizontal="center" vertical="center"/>
      <protection/>
    </xf>
    <xf numFmtId="0" fontId="28" fillId="35" borderId="19" xfId="55" applyFont="1" applyFill="1" applyBorder="1" applyAlignment="1">
      <alignment horizontal="center" vertical="center"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left"/>
      <protection/>
    </xf>
    <xf numFmtId="0" fontId="2" fillId="0" borderId="0" xfId="55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0" fontId="28" fillId="0" borderId="10" xfId="55" applyFont="1" applyBorder="1" applyAlignment="1" applyProtection="1">
      <alignment horizontal="center" vertical="center"/>
      <protection locked="0"/>
    </xf>
    <xf numFmtId="2" fontId="28" fillId="0" borderId="10" xfId="55" applyNumberFormat="1" applyFont="1" applyBorder="1" applyAlignment="1" applyProtection="1">
      <alignment horizontal="center" vertical="center"/>
      <protection locked="0"/>
    </xf>
    <xf numFmtId="0" fontId="28" fillId="36" borderId="10" xfId="55" applyFont="1" applyFill="1" applyBorder="1" applyAlignment="1" applyProtection="1">
      <alignment horizontal="center" vertical="center"/>
      <protection hidden="1"/>
    </xf>
    <xf numFmtId="0" fontId="28" fillId="36" borderId="10" xfId="55" applyNumberFormat="1" applyFont="1" applyFill="1" applyBorder="1" applyAlignment="1" applyProtection="1">
      <alignment horizontal="center" vertical="center"/>
      <protection hidden="1"/>
    </xf>
    <xf numFmtId="0" fontId="58" fillId="0" borderId="0" xfId="55" applyFont="1" applyBorder="1" applyAlignment="1">
      <alignment vertical="center"/>
      <protection/>
    </xf>
    <xf numFmtId="0" fontId="58" fillId="0" borderId="0" xfId="55" applyFont="1" applyFill="1" applyBorder="1" applyAlignment="1">
      <alignment vertical="center"/>
      <protection/>
    </xf>
    <xf numFmtId="0" fontId="59" fillId="0" borderId="0" xfId="55" applyFont="1" applyFill="1" applyBorder="1" applyAlignment="1">
      <alignment vertical="center"/>
      <protection/>
    </xf>
    <xf numFmtId="0" fontId="8" fillId="0" borderId="0" xfId="55" applyFont="1" applyBorder="1" applyAlignment="1">
      <alignment vertical="center"/>
      <protection/>
    </xf>
    <xf numFmtId="0" fontId="8" fillId="0" borderId="0" xfId="55" applyFont="1" applyFill="1" applyBorder="1" applyAlignment="1">
      <alignment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horizontal="center" vertical="center"/>
      <protection/>
    </xf>
    <xf numFmtId="0" fontId="9" fillId="0" borderId="0" xfId="55" applyFont="1" applyBorder="1" applyAlignment="1">
      <alignment vertical="center"/>
      <protection/>
    </xf>
    <xf numFmtId="0" fontId="9" fillId="0" borderId="0" xfId="55" applyFont="1" applyFill="1" applyBorder="1" applyAlignment="1">
      <alignment vertical="center"/>
      <protection/>
    </xf>
    <xf numFmtId="0" fontId="9" fillId="0" borderId="0" xfId="55" applyFont="1" applyFill="1" applyBorder="1" applyAlignment="1">
      <alignment horizontal="center" vertical="center"/>
      <protection/>
    </xf>
    <xf numFmtId="0" fontId="60" fillId="0" borderId="0" xfId="55" applyFont="1" applyBorder="1" applyAlignment="1">
      <alignment vertical="center"/>
      <protection/>
    </xf>
    <xf numFmtId="0" fontId="9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56" fillId="0" borderId="20" xfId="0" applyNumberFormat="1" applyFont="1" applyBorder="1" applyAlignment="1" applyProtection="1">
      <alignment horizontal="center" vertical="center"/>
      <protection hidden="1"/>
    </xf>
    <xf numFmtId="1" fontId="56" fillId="0" borderId="0" xfId="0" applyNumberFormat="1" applyFont="1" applyAlignment="1" applyProtection="1">
      <alignment horizontal="center" vertical="center"/>
      <protection hidden="1"/>
    </xf>
    <xf numFmtId="1" fontId="56" fillId="13" borderId="0" xfId="0" applyNumberFormat="1" applyFont="1" applyFill="1" applyBorder="1" applyAlignment="1" applyProtection="1">
      <alignment horizontal="center" vertical="center"/>
      <protection hidden="1"/>
    </xf>
    <xf numFmtId="1" fontId="56" fillId="0" borderId="0" xfId="0" applyNumberFormat="1" applyFont="1" applyFill="1" applyBorder="1" applyAlignment="1" applyProtection="1">
      <alignment horizontal="center" vertical="center"/>
      <protection hidden="1"/>
    </xf>
    <xf numFmtId="1" fontId="56" fillId="0" borderId="21" xfId="0" applyNumberFormat="1" applyFont="1" applyBorder="1" applyAlignment="1" applyProtection="1">
      <alignment horizontal="center" vertical="center"/>
      <protection hidden="1"/>
    </xf>
    <xf numFmtId="1" fontId="56" fillId="0" borderId="21" xfId="0" applyNumberFormat="1" applyFont="1" applyFill="1" applyBorder="1" applyAlignment="1" applyProtection="1">
      <alignment horizontal="center" vertical="center"/>
      <protection hidden="1"/>
    </xf>
    <xf numFmtId="0" fontId="56" fillId="0" borderId="22" xfId="0" applyFont="1" applyBorder="1" applyAlignment="1">
      <alignment/>
    </xf>
    <xf numFmtId="0" fontId="56" fillId="12" borderId="23" xfId="0" applyFont="1" applyFill="1" applyBorder="1" applyAlignment="1" applyProtection="1">
      <alignment horizontal="center" vertical="center"/>
      <protection hidden="1"/>
    </xf>
    <xf numFmtId="0" fontId="56" fillId="12" borderId="10" xfId="0" applyFont="1" applyFill="1" applyBorder="1" applyAlignment="1" applyProtection="1">
      <alignment horizontal="center" vertical="center"/>
      <protection hidden="1"/>
    </xf>
    <xf numFmtId="1" fontId="61" fillId="0" borderId="24" xfId="0" applyNumberFormat="1" applyFont="1" applyBorder="1" applyAlignment="1" applyProtection="1">
      <alignment horizontal="center" vertical="center"/>
      <protection hidden="1"/>
    </xf>
    <xf numFmtId="1" fontId="61" fillId="0" borderId="25" xfId="0" applyNumberFormat="1" applyFont="1" applyBorder="1" applyAlignment="1" applyProtection="1">
      <alignment horizontal="center" vertical="center"/>
      <protection hidden="1"/>
    </xf>
    <xf numFmtId="1" fontId="62" fillId="19" borderId="24" xfId="0" applyNumberFormat="1" applyFont="1" applyFill="1" applyBorder="1" applyAlignment="1" applyProtection="1">
      <alignment horizontal="center" vertical="center"/>
      <protection hidden="1"/>
    </xf>
    <xf numFmtId="1" fontId="62" fillId="19" borderId="25" xfId="0" applyNumberFormat="1" applyFont="1" applyFill="1" applyBorder="1" applyAlignment="1" applyProtection="1">
      <alignment horizontal="center" vertical="center"/>
      <protection hidden="1"/>
    </xf>
    <xf numFmtId="0" fontId="56" fillId="12" borderId="26" xfId="0" applyFont="1" applyFill="1" applyBorder="1" applyAlignment="1" applyProtection="1">
      <alignment horizontal="center" vertical="center"/>
      <protection hidden="1"/>
    </xf>
    <xf numFmtId="0" fontId="56" fillId="12" borderId="27" xfId="0" applyFont="1" applyFill="1" applyBorder="1" applyAlignment="1" applyProtection="1">
      <alignment horizontal="center" vertical="center"/>
      <protection hidden="1"/>
    </xf>
    <xf numFmtId="1" fontId="62" fillId="19" borderId="22" xfId="0" applyNumberFormat="1" applyFont="1" applyFill="1" applyBorder="1" applyAlignment="1" applyProtection="1">
      <alignment horizontal="center" vertical="center"/>
      <protection hidden="1"/>
    </xf>
    <xf numFmtId="0" fontId="56" fillId="12" borderId="28" xfId="0" applyFont="1" applyFill="1" applyBorder="1" applyAlignment="1" applyProtection="1">
      <alignment horizontal="center" vertical="center"/>
      <protection hidden="1"/>
    </xf>
    <xf numFmtId="0" fontId="56" fillId="12" borderId="29" xfId="0" applyFont="1" applyFill="1" applyBorder="1" applyAlignment="1" applyProtection="1">
      <alignment horizontal="center" vertical="center"/>
      <protection hidden="1"/>
    </xf>
    <xf numFmtId="0" fontId="56" fillId="12" borderId="30" xfId="0" applyFont="1" applyFill="1" applyBorder="1" applyAlignment="1" applyProtection="1">
      <alignment horizontal="center" vertical="center"/>
      <protection hidden="1"/>
    </xf>
    <xf numFmtId="0" fontId="7" fillId="0" borderId="27" xfId="55" applyFont="1" applyBorder="1" applyAlignment="1" applyProtection="1">
      <alignment horizontal="center" vertical="center"/>
      <protection hidden="1"/>
    </xf>
    <xf numFmtId="0" fontId="8" fillId="0" borderId="10" xfId="55" applyFont="1" applyBorder="1" applyAlignment="1" applyProtection="1">
      <alignment horizontal="center" vertical="center"/>
      <protection hidden="1"/>
    </xf>
    <xf numFmtId="1" fontId="8" fillId="0" borderId="10" xfId="55" applyNumberFormat="1" applyFont="1" applyBorder="1" applyAlignment="1" applyProtection="1">
      <alignment horizontal="center" vertical="center"/>
      <protection hidden="1"/>
    </xf>
    <xf numFmtId="0" fontId="9" fillId="0" borderId="10" xfId="55" applyNumberFormat="1" applyFont="1" applyBorder="1" applyAlignment="1" applyProtection="1">
      <alignment horizontal="center" vertical="center"/>
      <protection hidden="1"/>
    </xf>
    <xf numFmtId="0" fontId="9" fillId="0" borderId="10" xfId="55" applyFont="1" applyBorder="1" applyAlignment="1" applyProtection="1">
      <alignment horizontal="center" vertical="center"/>
      <protection hidden="1"/>
    </xf>
    <xf numFmtId="0" fontId="58" fillId="37" borderId="28" xfId="55" applyFont="1" applyFill="1" applyBorder="1" applyAlignment="1" applyProtection="1">
      <alignment horizontal="center" vertical="center"/>
      <protection hidden="1"/>
    </xf>
    <xf numFmtId="0" fontId="58" fillId="37" borderId="29" xfId="55" applyFont="1" applyFill="1" applyBorder="1" applyAlignment="1" applyProtection="1">
      <alignment horizontal="center" vertical="center"/>
      <protection hidden="1"/>
    </xf>
    <xf numFmtId="0" fontId="7" fillId="38" borderId="11" xfId="55" applyFont="1" applyFill="1" applyBorder="1" applyAlignment="1" applyProtection="1">
      <alignment horizontal="center" vertical="center"/>
      <protection hidden="1"/>
    </xf>
    <xf numFmtId="0" fontId="8" fillId="0" borderId="26" xfId="55" applyFont="1" applyBorder="1" applyAlignment="1" applyProtection="1">
      <alignment horizontal="center" vertical="center"/>
      <protection hidden="1"/>
    </xf>
    <xf numFmtId="0" fontId="8" fillId="0" borderId="27" xfId="55" applyFont="1" applyBorder="1" applyAlignment="1" applyProtection="1">
      <alignment horizontal="center" vertical="center"/>
      <protection hidden="1"/>
    </xf>
    <xf numFmtId="0" fontId="8" fillId="0" borderId="31" xfId="55" applyFont="1" applyBorder="1" applyAlignment="1" applyProtection="1">
      <alignment horizontal="center" vertical="center"/>
      <protection hidden="1"/>
    </xf>
    <xf numFmtId="0" fontId="8" fillId="0" borderId="32" xfId="55" applyFont="1" applyBorder="1" applyAlignment="1" applyProtection="1">
      <alignment horizontal="center" vertical="center"/>
      <protection hidden="1"/>
    </xf>
    <xf numFmtId="0" fontId="8" fillId="0" borderId="33" xfId="55" applyFont="1" applyBorder="1" applyAlignment="1" applyProtection="1">
      <alignment horizontal="center" vertical="center"/>
      <protection hidden="1"/>
    </xf>
    <xf numFmtId="167" fontId="8" fillId="0" borderId="10" xfId="55" applyNumberFormat="1" applyFont="1" applyBorder="1" applyAlignment="1" applyProtection="1">
      <alignment horizontal="center" vertical="center"/>
      <protection hidden="1"/>
    </xf>
    <xf numFmtId="0" fontId="7" fillId="39" borderId="27" xfId="55" applyFont="1" applyFill="1" applyBorder="1" applyAlignment="1" applyProtection="1">
      <alignment horizontal="center" vertical="center"/>
      <protection hidden="1"/>
    </xf>
    <xf numFmtId="0" fontId="8" fillId="39" borderId="34" xfId="55" applyFont="1" applyFill="1" applyBorder="1" applyAlignment="1" applyProtection="1">
      <alignment horizontal="center" vertical="center"/>
      <protection hidden="1"/>
    </xf>
    <xf numFmtId="0" fontId="8" fillId="0" borderId="34" xfId="55" applyFont="1" applyBorder="1" applyAlignment="1" applyProtection="1">
      <alignment horizontal="center" vertical="center"/>
      <protection hidden="1"/>
    </xf>
    <xf numFmtId="0" fontId="8" fillId="0" borderId="35" xfId="55" applyFont="1" applyBorder="1" applyAlignment="1" applyProtection="1">
      <alignment horizontal="center" vertical="center"/>
      <protection hidden="1"/>
    </xf>
    <xf numFmtId="0" fontId="8" fillId="39" borderId="10" xfId="55" applyFont="1" applyFill="1" applyBorder="1" applyAlignment="1" applyProtection="1">
      <alignment horizontal="center" vertical="center"/>
      <protection hidden="1"/>
    </xf>
    <xf numFmtId="0" fontId="9" fillId="39" borderId="10" xfId="55" applyFont="1" applyFill="1" applyBorder="1" applyAlignment="1" applyProtection="1">
      <alignment horizontal="center" vertical="center"/>
      <protection hidden="1"/>
    </xf>
    <xf numFmtId="0" fontId="8" fillId="40" borderId="11" xfId="55" applyFont="1" applyFill="1" applyBorder="1" applyAlignment="1" applyProtection="1">
      <alignment horizontal="center" vertical="center"/>
      <protection hidden="1"/>
    </xf>
    <xf numFmtId="0" fontId="8" fillId="41" borderId="11" xfId="55" applyFont="1" applyFill="1" applyBorder="1" applyAlignment="1" applyProtection="1">
      <alignment horizontal="center" vertical="center"/>
      <protection hidden="1"/>
    </xf>
    <xf numFmtId="0" fontId="8" fillId="40" borderId="36" xfId="55" applyFont="1" applyFill="1" applyBorder="1" applyAlignment="1" applyProtection="1">
      <alignment horizontal="center" vertical="center"/>
      <protection hidden="1"/>
    </xf>
    <xf numFmtId="0" fontId="8" fillId="41" borderId="36" xfId="55" applyFont="1" applyFill="1" applyBorder="1" applyAlignment="1" applyProtection="1">
      <alignment horizontal="center" vertical="center"/>
      <protection hidden="1"/>
    </xf>
    <xf numFmtId="0" fontId="8" fillId="41" borderId="37" xfId="55" applyFont="1" applyFill="1" applyBorder="1" applyAlignment="1" applyProtection="1">
      <alignment horizontal="center" vertical="center"/>
      <protection hidden="1"/>
    </xf>
    <xf numFmtId="0" fontId="8" fillId="0" borderId="27" xfId="55" applyFont="1" applyBorder="1" applyAlignment="1" applyProtection="1">
      <alignment vertical="center"/>
      <protection hidden="1"/>
    </xf>
    <xf numFmtId="0" fontId="9" fillId="39" borderId="27" xfId="55" applyFont="1" applyFill="1" applyBorder="1" applyAlignment="1" applyProtection="1">
      <alignment horizontal="center" vertical="center"/>
      <protection hidden="1"/>
    </xf>
    <xf numFmtId="0" fontId="9" fillId="0" borderId="27" xfId="55" applyFont="1" applyBorder="1" applyAlignment="1" applyProtection="1">
      <alignment horizontal="center" vertical="center"/>
      <protection hidden="1"/>
    </xf>
    <xf numFmtId="0" fontId="9" fillId="0" borderId="38" xfId="55" applyFont="1" applyBorder="1" applyAlignment="1" applyProtection="1">
      <alignment horizontal="center" vertical="center"/>
      <protection hidden="1"/>
    </xf>
    <xf numFmtId="0" fontId="9" fillId="0" borderId="39" xfId="55" applyFont="1" applyBorder="1" applyAlignment="1" applyProtection="1">
      <alignment horizontal="center" vertical="center"/>
      <protection hidden="1"/>
    </xf>
    <xf numFmtId="0" fontId="9" fillId="0" borderId="12" xfId="55" applyFont="1" applyBorder="1" applyAlignment="1" applyProtection="1">
      <alignment horizontal="center" vertical="center"/>
      <protection hidden="1"/>
    </xf>
    <xf numFmtId="0" fontId="9" fillId="0" borderId="40" xfId="55" applyFont="1" applyBorder="1" applyAlignment="1" applyProtection="1">
      <alignment horizontal="center" vertical="center"/>
      <protection hidden="1"/>
    </xf>
    <xf numFmtId="0" fontId="8" fillId="41" borderId="13" xfId="55" applyFont="1" applyFill="1" applyBorder="1" applyAlignment="1" applyProtection="1">
      <alignment horizontal="center" vertical="center"/>
      <protection hidden="1"/>
    </xf>
    <xf numFmtId="0" fontId="8" fillId="41" borderId="41" xfId="55" applyFont="1" applyFill="1" applyBorder="1" applyAlignment="1" applyProtection="1">
      <alignment horizontal="center" vertical="center"/>
      <protection hidden="1"/>
    </xf>
    <xf numFmtId="0" fontId="8" fillId="0" borderId="26" xfId="55" applyFont="1" applyBorder="1" applyAlignment="1" applyProtection="1">
      <alignment vertical="center"/>
      <protection hidden="1"/>
    </xf>
    <xf numFmtId="0" fontId="9" fillId="39" borderId="32" xfId="55" applyFont="1" applyFill="1" applyBorder="1" applyAlignment="1" applyProtection="1">
      <alignment horizontal="center" vertical="center"/>
      <protection hidden="1"/>
    </xf>
    <xf numFmtId="0" fontId="9" fillId="0" borderId="32" xfId="55" applyFont="1" applyBorder="1" applyAlignment="1" applyProtection="1">
      <alignment horizontal="center" vertical="center"/>
      <protection hidden="1"/>
    </xf>
    <xf numFmtId="0" fontId="9" fillId="0" borderId="33" xfId="55" applyFont="1" applyBorder="1" applyAlignment="1" applyProtection="1">
      <alignment horizontal="center" vertical="center"/>
      <protection hidden="1"/>
    </xf>
    <xf numFmtId="0" fontId="9" fillId="39" borderId="34" xfId="55" applyFont="1" applyFill="1" applyBorder="1" applyAlignment="1" applyProtection="1">
      <alignment horizontal="center" vertical="center"/>
      <protection hidden="1"/>
    </xf>
    <xf numFmtId="0" fontId="9" fillId="0" borderId="34" xfId="55" applyFont="1" applyBorder="1" applyAlignment="1" applyProtection="1">
      <alignment horizontal="center" vertical="center"/>
      <protection hidden="1"/>
    </xf>
    <xf numFmtId="0" fontId="9" fillId="0" borderId="35" xfId="55" applyFont="1" applyBorder="1" applyAlignment="1" applyProtection="1">
      <alignment horizontal="center" vertical="center"/>
      <protection hidden="1"/>
    </xf>
    <xf numFmtId="0" fontId="9" fillId="40" borderId="11" xfId="55" applyFont="1" applyFill="1" applyBorder="1" applyAlignment="1" applyProtection="1">
      <alignment horizontal="center" vertical="center"/>
      <protection hidden="1"/>
    </xf>
    <xf numFmtId="0" fontId="8" fillId="0" borderId="31" xfId="55" applyFont="1" applyBorder="1" applyAlignment="1" applyProtection="1">
      <alignment vertical="center" wrapText="1"/>
      <protection hidden="1"/>
    </xf>
    <xf numFmtId="0" fontId="8" fillId="0" borderId="26" xfId="55" applyFont="1" applyBorder="1" applyAlignment="1" applyProtection="1">
      <alignment vertical="center" wrapText="1"/>
      <protection hidden="1"/>
    </xf>
    <xf numFmtId="0" fontId="63" fillId="42" borderId="36" xfId="55" applyFont="1" applyFill="1" applyBorder="1" applyAlignment="1" applyProtection="1">
      <alignment horizontal="center" vertical="center"/>
      <protection hidden="1"/>
    </xf>
    <xf numFmtId="0" fontId="63" fillId="38" borderId="36" xfId="55" applyFont="1" applyFill="1" applyBorder="1" applyAlignment="1" applyProtection="1">
      <alignment horizontal="center" vertical="center"/>
      <protection hidden="1"/>
    </xf>
    <xf numFmtId="0" fontId="63" fillId="38" borderId="37" xfId="55" applyFont="1" applyFill="1" applyBorder="1" applyAlignment="1" applyProtection="1">
      <alignment horizontal="center" vertical="center"/>
      <protection hidden="1"/>
    </xf>
    <xf numFmtId="1" fontId="9" fillId="0" borderId="10" xfId="55" applyNumberFormat="1" applyFont="1" applyBorder="1" applyAlignment="1" applyProtection="1">
      <alignment horizontal="center" vertical="center"/>
      <protection hidden="1"/>
    </xf>
    <xf numFmtId="0" fontId="0" fillId="33" borderId="38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164" fontId="3" fillId="0" borderId="0" xfId="55" applyNumberFormat="1" applyFont="1" applyFill="1" applyBorder="1" applyAlignment="1">
      <alignment horizontal="center" vertical="center"/>
      <protection/>
    </xf>
    <xf numFmtId="14" fontId="10" fillId="43" borderId="0" xfId="55" applyNumberFormat="1" applyFont="1" applyFill="1" applyBorder="1" applyAlignment="1">
      <alignment horizontal="right" vertical="center"/>
      <protection/>
    </xf>
    <xf numFmtId="14" fontId="64" fillId="44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55" applyFont="1" applyFill="1" applyBorder="1" applyAlignment="1">
      <alignment horizontal="right" vertical="center"/>
      <protection/>
    </xf>
    <xf numFmtId="0" fontId="28" fillId="36" borderId="10" xfId="55" applyFont="1" applyFill="1" applyBorder="1" applyAlignment="1" applyProtection="1">
      <alignment horizontal="center" vertical="center"/>
      <protection locked="0"/>
    </xf>
    <xf numFmtId="0" fontId="28" fillId="36" borderId="10" xfId="55" applyNumberFormat="1" applyFont="1" applyFill="1" applyBorder="1" applyAlignment="1" applyProtection="1">
      <alignment horizontal="center" vertical="center"/>
      <protection locked="0"/>
    </xf>
    <xf numFmtId="0" fontId="28" fillId="35" borderId="19" xfId="55" applyFont="1" applyFill="1" applyBorder="1" applyAlignment="1" applyProtection="1">
      <alignment horizontal="center" vertical="center"/>
      <protection locked="0"/>
    </xf>
    <xf numFmtId="21" fontId="0" fillId="0" borderId="17" xfId="0" applyNumberFormat="1" applyBorder="1" applyAlignment="1" applyProtection="1">
      <alignment horizontal="center" vertical="center"/>
      <protection locked="0"/>
    </xf>
    <xf numFmtId="47" fontId="0" fillId="0" borderId="17" xfId="0" applyNumberFormat="1" applyBorder="1" applyAlignment="1" applyProtection="1">
      <alignment horizontal="center" vertical="center"/>
      <protection locked="0"/>
    </xf>
    <xf numFmtId="47" fontId="28" fillId="0" borderId="10" xfId="55" applyNumberFormat="1" applyFont="1" applyBorder="1" applyAlignment="1" applyProtection="1">
      <alignment horizontal="center" vertical="center"/>
      <protection locked="0"/>
    </xf>
    <xf numFmtId="2" fontId="0" fillId="0" borderId="17" xfId="0" applyNumberFormat="1" applyBorder="1" applyAlignment="1" applyProtection="1">
      <alignment horizontal="center" vertic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/>
    </xf>
    <xf numFmtId="0" fontId="8" fillId="0" borderId="10" xfId="55" applyFont="1" applyBorder="1" applyAlignment="1">
      <alignment horizontal="center" vertical="center"/>
      <protection/>
    </xf>
    <xf numFmtId="0" fontId="7" fillId="0" borderId="10" xfId="55" applyFont="1" applyBorder="1" applyAlignment="1" applyProtection="1">
      <alignment horizontal="center" vertical="center"/>
      <protection hidden="1"/>
    </xf>
    <xf numFmtId="0" fontId="9" fillId="0" borderId="10" xfId="55" applyFont="1" applyBorder="1" applyAlignment="1">
      <alignment horizontal="center" vertical="center"/>
      <protection/>
    </xf>
    <xf numFmtId="0" fontId="9" fillId="41" borderId="10" xfId="55" applyFont="1" applyFill="1" applyBorder="1" applyAlignment="1" applyProtection="1">
      <alignment horizontal="center" vertical="center"/>
      <protection hidden="1"/>
    </xf>
    <xf numFmtId="0" fontId="8" fillId="41" borderId="10" xfId="55" applyFont="1" applyFill="1" applyBorder="1" applyAlignment="1" applyProtection="1">
      <alignment horizontal="center" vertical="center"/>
      <protection hidden="1"/>
    </xf>
    <xf numFmtId="1" fontId="58" fillId="0" borderId="10" xfId="55" applyNumberFormat="1" applyFont="1" applyBorder="1" applyAlignment="1" applyProtection="1">
      <alignment horizontal="center" vertical="center"/>
      <protection hidden="1"/>
    </xf>
    <xf numFmtId="0" fontId="65" fillId="0" borderId="10" xfId="55" applyFont="1" applyBorder="1" applyAlignment="1" applyProtection="1">
      <alignment horizontal="center" vertical="center"/>
      <protection hidden="1"/>
    </xf>
    <xf numFmtId="1" fontId="58" fillId="0" borderId="10" xfId="55" applyNumberFormat="1" applyFont="1" applyBorder="1" applyAlignment="1" applyProtection="1">
      <alignment horizontal="center" vertical="center"/>
      <protection hidden="1"/>
    </xf>
    <xf numFmtId="0" fontId="58" fillId="0" borderId="10" xfId="55" applyNumberFormat="1" applyFont="1" applyBorder="1" applyAlignment="1" applyProtection="1">
      <alignment horizontal="center" vertical="center"/>
      <protection hidden="1"/>
    </xf>
    <xf numFmtId="0" fontId="58" fillId="0" borderId="10" xfId="55" applyFont="1" applyBorder="1" applyAlignment="1" applyProtection="1">
      <alignment horizontal="center" vertical="center"/>
      <protection hidden="1"/>
    </xf>
    <xf numFmtId="0" fontId="58" fillId="41" borderId="11" xfId="55" applyFont="1" applyFill="1" applyBorder="1" applyAlignment="1" applyProtection="1">
      <alignment horizontal="center" vertical="center"/>
      <protection hidden="1"/>
    </xf>
    <xf numFmtId="1" fontId="65" fillId="0" borderId="10" xfId="55" applyNumberFormat="1" applyFont="1" applyBorder="1" applyAlignment="1" applyProtection="1">
      <alignment horizontal="center" vertical="center"/>
      <protection hidden="1"/>
    </xf>
    <xf numFmtId="0" fontId="58" fillId="0" borderId="12" xfId="55" applyFont="1" applyBorder="1" applyAlignment="1" applyProtection="1">
      <alignment horizontal="center" vertical="center"/>
      <protection hidden="1"/>
    </xf>
    <xf numFmtId="0" fontId="58" fillId="41" borderId="11" xfId="55" applyFont="1" applyFill="1" applyBorder="1" applyAlignment="1" applyProtection="1">
      <alignment horizontal="center" vertical="center"/>
      <protection hidden="1"/>
    </xf>
    <xf numFmtId="0" fontId="58" fillId="41" borderId="13" xfId="55" applyFont="1" applyFill="1" applyBorder="1" applyAlignment="1" applyProtection="1">
      <alignment horizontal="center" vertical="center"/>
      <protection hidden="1"/>
    </xf>
    <xf numFmtId="0" fontId="66" fillId="0" borderId="27" xfId="55" applyFont="1" applyBorder="1" applyAlignment="1" applyProtection="1">
      <alignment horizontal="center" vertical="center"/>
      <protection hidden="1"/>
    </xf>
    <xf numFmtId="0" fontId="66" fillId="0" borderId="10" xfId="55" applyFont="1" applyBorder="1" applyAlignment="1" applyProtection="1">
      <alignment horizontal="center" vertical="center"/>
      <protection hidden="1"/>
    </xf>
    <xf numFmtId="0" fontId="58" fillId="0" borderId="34" xfId="55" applyFont="1" applyBorder="1" applyAlignment="1" applyProtection="1">
      <alignment horizontal="center" vertical="center"/>
      <protection hidden="1"/>
    </xf>
    <xf numFmtId="0" fontId="58" fillId="0" borderId="35" xfId="55" applyFont="1" applyBorder="1" applyAlignment="1" applyProtection="1">
      <alignment horizontal="center" vertical="center"/>
      <protection hidden="1"/>
    </xf>
    <xf numFmtId="0" fontId="58" fillId="0" borderId="10" xfId="55" applyFont="1" applyBorder="1" applyAlignment="1">
      <alignment horizontal="center" vertical="center"/>
      <protection/>
    </xf>
    <xf numFmtId="0" fontId="66" fillId="0" borderId="10" xfId="55" applyFont="1" applyBorder="1" applyAlignment="1" applyProtection="1">
      <alignment horizontal="center" vertical="center"/>
      <protection hidden="1"/>
    </xf>
    <xf numFmtId="0" fontId="58" fillId="41" borderId="36" xfId="55" applyFont="1" applyFill="1" applyBorder="1" applyAlignment="1" applyProtection="1">
      <alignment horizontal="center" vertical="center"/>
      <protection hidden="1"/>
    </xf>
    <xf numFmtId="0" fontId="58" fillId="41" borderId="10" xfId="55" applyFont="1" applyFill="1" applyBorder="1" applyAlignment="1" applyProtection="1">
      <alignment horizontal="center" vertical="center"/>
      <protection hidden="1"/>
    </xf>
    <xf numFmtId="0" fontId="58" fillId="41" borderId="10" xfId="55" applyFont="1" applyFill="1" applyBorder="1" applyAlignment="1" applyProtection="1">
      <alignment horizontal="center" vertical="center"/>
      <protection hidden="1"/>
    </xf>
    <xf numFmtId="0" fontId="8" fillId="45" borderId="11" xfId="55" applyFont="1" applyFill="1" applyBorder="1" applyAlignment="1" applyProtection="1">
      <alignment horizontal="center" vertical="center"/>
      <protection hidden="1"/>
    </xf>
    <xf numFmtId="0" fontId="8" fillId="45" borderId="11" xfId="55" applyFont="1" applyFill="1" applyBorder="1" applyAlignment="1" applyProtection="1">
      <alignment horizontal="center" vertical="center"/>
      <protection hidden="1"/>
    </xf>
    <xf numFmtId="0" fontId="8" fillId="45" borderId="13" xfId="55" applyFont="1" applyFill="1" applyBorder="1" applyAlignment="1" applyProtection="1">
      <alignment horizontal="center" vertical="center"/>
      <protection hidden="1"/>
    </xf>
    <xf numFmtId="0" fontId="8" fillId="45" borderId="36" xfId="55" applyFont="1" applyFill="1" applyBorder="1" applyAlignment="1" applyProtection="1">
      <alignment horizontal="center" vertical="center"/>
      <protection hidden="1"/>
    </xf>
    <xf numFmtId="0" fontId="8" fillId="45" borderId="37" xfId="55" applyFont="1" applyFill="1" applyBorder="1" applyAlignment="1" applyProtection="1">
      <alignment horizontal="center" vertical="center"/>
      <protection hidden="1"/>
    </xf>
    <xf numFmtId="0" fontId="8" fillId="45" borderId="10" xfId="55" applyFont="1" applyFill="1" applyBorder="1" applyAlignment="1" applyProtection="1">
      <alignment horizontal="center" vertical="center"/>
      <protection hidden="1"/>
    </xf>
    <xf numFmtId="0" fontId="8" fillId="45" borderId="10" xfId="55" applyFont="1" applyFill="1" applyBorder="1" applyAlignment="1" applyProtection="1">
      <alignment horizontal="center" vertical="center"/>
      <protection hidden="1"/>
    </xf>
    <xf numFmtId="0" fontId="8" fillId="46" borderId="0" xfId="55" applyFont="1" applyFill="1" applyBorder="1" applyAlignment="1">
      <alignment vertical="center"/>
      <protection/>
    </xf>
    <xf numFmtId="0" fontId="9" fillId="46" borderId="0" xfId="55" applyFont="1" applyFill="1" applyBorder="1" applyAlignment="1">
      <alignment horizontal="center" vertical="center"/>
      <protection/>
    </xf>
    <xf numFmtId="0" fontId="57" fillId="0" borderId="11" xfId="0" applyFont="1" applyBorder="1" applyAlignment="1">
      <alignment horizontal="center" vertical="center"/>
    </xf>
    <xf numFmtId="166" fontId="57" fillId="0" borderId="11" xfId="0" applyNumberFormat="1" applyFont="1" applyBorder="1" applyAlignment="1">
      <alignment horizontal="center" vertical="center"/>
    </xf>
    <xf numFmtId="0" fontId="67" fillId="0" borderId="0" xfId="0" applyFont="1" applyAlignment="1">
      <alignment wrapText="1"/>
    </xf>
    <xf numFmtId="0" fontId="68" fillId="0" borderId="0" xfId="0" applyFont="1" applyAlignment="1">
      <alignment/>
    </xf>
    <xf numFmtId="0" fontId="68" fillId="33" borderId="10" xfId="0" applyFont="1" applyFill="1" applyBorder="1" applyAlignment="1">
      <alignment horizontal="center"/>
    </xf>
    <xf numFmtId="0" fontId="68" fillId="33" borderId="10" xfId="0" applyFont="1" applyFill="1" applyBorder="1" applyAlignment="1">
      <alignment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/>
    </xf>
    <xf numFmtId="0" fontId="69" fillId="0" borderId="10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right"/>
    </xf>
    <xf numFmtId="0" fontId="70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56" fillId="33" borderId="13" xfId="0" applyFont="1" applyFill="1" applyBorder="1" applyAlignment="1">
      <alignment horizontal="center" vertical="center"/>
    </xf>
    <xf numFmtId="0" fontId="56" fillId="33" borderId="42" xfId="0" applyFont="1" applyFill="1" applyBorder="1" applyAlignment="1">
      <alignment horizontal="center" vertical="center"/>
    </xf>
    <xf numFmtId="0" fontId="56" fillId="33" borderId="43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44" xfId="0" applyFont="1" applyFill="1" applyBorder="1" applyAlignment="1">
      <alignment horizontal="center" vertical="center"/>
    </xf>
    <xf numFmtId="0" fontId="63" fillId="38" borderId="45" xfId="55" applyFont="1" applyFill="1" applyBorder="1" applyAlignment="1" applyProtection="1">
      <alignment horizontal="center" vertical="center"/>
      <protection hidden="1"/>
    </xf>
    <xf numFmtId="0" fontId="8" fillId="41" borderId="46" xfId="55" applyFont="1" applyFill="1" applyBorder="1" applyAlignment="1" applyProtection="1">
      <alignment horizontal="center" vertical="center"/>
      <protection hidden="1"/>
    </xf>
    <xf numFmtId="0" fontId="8" fillId="0" borderId="47" xfId="55" applyFont="1" applyBorder="1" applyAlignment="1" applyProtection="1">
      <alignment horizontal="center" vertical="center" wrapText="1"/>
      <protection hidden="1"/>
    </xf>
    <xf numFmtId="0" fontId="8" fillId="0" borderId="48" xfId="55" applyFont="1" applyBorder="1" applyAlignment="1" applyProtection="1">
      <alignment horizontal="center" vertical="center" wrapText="1"/>
      <protection hidden="1"/>
    </xf>
    <xf numFmtId="0" fontId="8" fillId="0" borderId="23" xfId="55" applyFont="1" applyBorder="1" applyAlignment="1" applyProtection="1">
      <alignment horizontal="center" vertical="center" wrapText="1"/>
      <protection hidden="1"/>
    </xf>
    <xf numFmtId="0" fontId="9" fillId="0" borderId="0" xfId="55" applyFont="1" applyFill="1" applyBorder="1" applyAlignment="1">
      <alignment horizontal="center" vertical="center"/>
      <protection/>
    </xf>
    <xf numFmtId="0" fontId="8" fillId="41" borderId="45" xfId="55" applyFont="1" applyFill="1" applyBorder="1" applyAlignment="1" applyProtection="1">
      <alignment horizontal="center" vertical="center"/>
      <protection hidden="1"/>
    </xf>
    <xf numFmtId="0" fontId="61" fillId="0" borderId="10" xfId="0" applyFont="1" applyBorder="1" applyAlignment="1">
      <alignment horizontal="center"/>
    </xf>
    <xf numFmtId="0" fontId="68" fillId="33" borderId="10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7">
    <dxf>
      <font>
        <b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rgb="FF000000"/>
      </font>
      <fill>
        <patternFill patternType="solid">
          <fgColor rgb="FF008080"/>
          <bgColor rgb="FF339966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FFCC00"/>
          <bgColor rgb="FF99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ck's\AppData\Local\Temp\Athletics\RAM%20League\Master%20Documnets\RAM%20Results%20North%20Meeting%201_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ck's\AppData\Local\Temp\Athletics\RAM%20League\Master%20Documnets\RAM%20Results%20North%20Meeting%201_Minus_Callum_Lee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dMum\AppData\Local\Temp\RAM%20Results%20North%20Meeting%202%202019_Final_Resul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male Dec's"/>
      <sheetName val="Male Dec's"/>
      <sheetName val="U11G"/>
      <sheetName val="U13G"/>
      <sheetName val="U15G"/>
      <sheetName val="U17W"/>
      <sheetName val="SW"/>
      <sheetName val="U11B"/>
      <sheetName val="U13B"/>
      <sheetName val="U15B"/>
      <sheetName val="U17M"/>
      <sheetName val="SM"/>
      <sheetName val="Results"/>
      <sheetName val="N-Crs"/>
      <sheetName val="Data"/>
      <sheetName val="Points"/>
    </sheetNames>
    <sheetDataSet>
      <sheetData sheetId="2">
        <row r="46">
          <cell r="K46">
            <v>0</v>
          </cell>
          <cell r="L46">
            <v>46</v>
          </cell>
          <cell r="M46">
            <v>0</v>
          </cell>
          <cell r="N46">
            <v>0</v>
          </cell>
          <cell r="O46">
            <v>66</v>
          </cell>
          <cell r="P46">
            <v>44</v>
          </cell>
          <cell r="Q46">
            <v>51</v>
          </cell>
          <cell r="R46">
            <v>53</v>
          </cell>
        </row>
      </sheetData>
      <sheetData sheetId="3">
        <row r="46">
          <cell r="K46">
            <v>0</v>
          </cell>
          <cell r="L46">
            <v>63</v>
          </cell>
          <cell r="M46">
            <v>0</v>
          </cell>
          <cell r="N46">
            <v>0</v>
          </cell>
          <cell r="O46">
            <v>68</v>
          </cell>
          <cell r="P46">
            <v>0</v>
          </cell>
          <cell r="Q46">
            <v>67</v>
          </cell>
          <cell r="R46">
            <v>88</v>
          </cell>
        </row>
      </sheetData>
      <sheetData sheetId="4">
        <row r="46">
          <cell r="K46">
            <v>0</v>
          </cell>
          <cell r="L46">
            <v>76</v>
          </cell>
          <cell r="M46">
            <v>0</v>
          </cell>
          <cell r="N46">
            <v>0</v>
          </cell>
          <cell r="O46">
            <v>78</v>
          </cell>
          <cell r="P46">
            <v>62</v>
          </cell>
          <cell r="Q46">
            <v>48</v>
          </cell>
          <cell r="R46">
            <v>62</v>
          </cell>
        </row>
      </sheetData>
      <sheetData sheetId="5">
        <row r="46">
          <cell r="K46">
            <v>0</v>
          </cell>
          <cell r="L46">
            <v>59</v>
          </cell>
          <cell r="M46">
            <v>23</v>
          </cell>
          <cell r="N46">
            <v>0</v>
          </cell>
          <cell r="O46">
            <v>26</v>
          </cell>
          <cell r="P46">
            <v>47</v>
          </cell>
          <cell r="Q46">
            <v>0</v>
          </cell>
          <cell r="R46">
            <v>17</v>
          </cell>
        </row>
      </sheetData>
      <sheetData sheetId="6">
        <row r="46">
          <cell r="K46">
            <v>0</v>
          </cell>
          <cell r="L46">
            <v>42</v>
          </cell>
          <cell r="M46">
            <v>7</v>
          </cell>
          <cell r="N46">
            <v>0</v>
          </cell>
          <cell r="O46">
            <v>44</v>
          </cell>
          <cell r="P46">
            <v>24</v>
          </cell>
          <cell r="Q46">
            <v>42</v>
          </cell>
          <cell r="R46">
            <v>14</v>
          </cell>
        </row>
      </sheetData>
      <sheetData sheetId="7">
        <row r="46">
          <cell r="L46">
            <v>13</v>
          </cell>
        </row>
      </sheetData>
      <sheetData sheetId="8">
        <row r="46">
          <cell r="K46">
            <v>0</v>
          </cell>
          <cell r="L46">
            <v>27</v>
          </cell>
          <cell r="M46">
            <v>0</v>
          </cell>
          <cell r="N46">
            <v>0</v>
          </cell>
          <cell r="O46">
            <v>73</v>
          </cell>
          <cell r="P46">
            <v>62</v>
          </cell>
          <cell r="Q46">
            <v>21</v>
          </cell>
          <cell r="R46">
            <v>80</v>
          </cell>
        </row>
      </sheetData>
      <sheetData sheetId="9">
        <row r="46">
          <cell r="K46">
            <v>0</v>
          </cell>
          <cell r="L46">
            <v>38</v>
          </cell>
          <cell r="M46">
            <v>0</v>
          </cell>
          <cell r="N46">
            <v>0</v>
          </cell>
          <cell r="O46">
            <v>71</v>
          </cell>
          <cell r="P46">
            <v>46</v>
          </cell>
          <cell r="Q46">
            <v>40</v>
          </cell>
          <cell r="R46">
            <v>73</v>
          </cell>
        </row>
      </sheetData>
      <sheetData sheetId="10">
        <row r="46">
          <cell r="K46">
            <v>0</v>
          </cell>
          <cell r="L46">
            <v>6</v>
          </cell>
          <cell r="M46">
            <v>0</v>
          </cell>
          <cell r="N46">
            <v>0</v>
          </cell>
          <cell r="O46">
            <v>68</v>
          </cell>
          <cell r="P46">
            <v>0</v>
          </cell>
          <cell r="Q46">
            <v>21</v>
          </cell>
          <cell r="R46">
            <v>57</v>
          </cell>
        </row>
      </sheetData>
      <sheetData sheetId="11">
        <row r="46">
          <cell r="K46">
            <v>0</v>
          </cell>
          <cell r="L46">
            <v>35</v>
          </cell>
          <cell r="M46">
            <v>8</v>
          </cell>
          <cell r="N46">
            <v>0</v>
          </cell>
          <cell r="O46">
            <v>39</v>
          </cell>
          <cell r="P46">
            <v>0</v>
          </cell>
          <cell r="Q46">
            <v>0</v>
          </cell>
          <cell r="R46">
            <v>7</v>
          </cell>
        </row>
      </sheetData>
      <sheetData sheetId="14">
        <row r="3">
          <cell r="A3" t="str">
            <v>CAAC</v>
          </cell>
        </row>
        <row r="4">
          <cell r="A4" t="str">
            <v>Elgin</v>
          </cell>
        </row>
        <row r="5">
          <cell r="A5" t="str">
            <v>ES</v>
          </cell>
        </row>
        <row r="6">
          <cell r="A6" t="str">
            <v>FH</v>
          </cell>
        </row>
        <row r="7">
          <cell r="A7" t="str">
            <v>IH</v>
          </cell>
        </row>
        <row r="8">
          <cell r="A8" t="str">
            <v>MRR</v>
          </cell>
        </row>
        <row r="9">
          <cell r="A9" t="str">
            <v>NAAC</v>
          </cell>
        </row>
        <row r="10">
          <cell r="A10" t="str">
            <v>RC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male Dec's"/>
      <sheetName val="Male Dec's"/>
      <sheetName val="U11G"/>
      <sheetName val="U13G"/>
      <sheetName val="U15G"/>
      <sheetName val="U17W"/>
      <sheetName val="SW"/>
      <sheetName val="U11B"/>
      <sheetName val="U13B"/>
      <sheetName val="U15B"/>
      <sheetName val="U17M"/>
      <sheetName val="SM"/>
      <sheetName val="Results"/>
      <sheetName val="N-Crs"/>
      <sheetName val="Data"/>
      <sheetName val="Points"/>
    </sheetNames>
    <sheetDataSet>
      <sheetData sheetId="14">
        <row r="3">
          <cell r="A3" t="str">
            <v>CAAC</v>
          </cell>
        </row>
        <row r="4">
          <cell r="A4" t="str">
            <v>Elgin</v>
          </cell>
        </row>
        <row r="5">
          <cell r="A5" t="str">
            <v>ES</v>
          </cell>
        </row>
        <row r="6">
          <cell r="A6" t="str">
            <v>FH</v>
          </cell>
        </row>
        <row r="7">
          <cell r="A7" t="str">
            <v>IH</v>
          </cell>
        </row>
        <row r="8">
          <cell r="A8" t="str">
            <v>MRR</v>
          </cell>
        </row>
        <row r="9">
          <cell r="A9" t="str">
            <v>NAAC</v>
          </cell>
        </row>
        <row r="10">
          <cell r="A10" t="str">
            <v>RC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11G"/>
      <sheetName val="U13G"/>
      <sheetName val="U15G"/>
      <sheetName val="U17W"/>
      <sheetName val="SW"/>
      <sheetName val="U11B"/>
      <sheetName val="U13B"/>
      <sheetName val="U15B"/>
      <sheetName val="U17M"/>
      <sheetName val="SM"/>
      <sheetName val="Results"/>
      <sheetName val="N-Crs"/>
      <sheetName val="Master Athlete List"/>
      <sheetName val="Officials Pts"/>
    </sheetNames>
    <sheetDataSet>
      <sheetData sheetId="1">
        <row r="35">
          <cell r="S35">
            <v>42</v>
          </cell>
          <cell r="T35">
            <v>0</v>
          </cell>
          <cell r="U35">
            <v>0</v>
          </cell>
          <cell r="V35">
            <v>78</v>
          </cell>
          <cell r="W35">
            <v>0</v>
          </cell>
          <cell r="X35">
            <v>58</v>
          </cell>
          <cell r="Y35">
            <v>82</v>
          </cell>
        </row>
      </sheetData>
      <sheetData sheetId="2">
        <row r="35">
          <cell r="S35">
            <v>68</v>
          </cell>
          <cell r="T35">
            <v>13</v>
          </cell>
          <cell r="U35">
            <v>0</v>
          </cell>
          <cell r="V35">
            <v>64</v>
          </cell>
          <cell r="W35">
            <v>38</v>
          </cell>
          <cell r="X35">
            <v>48</v>
          </cell>
          <cell r="Y35">
            <v>61</v>
          </cell>
        </row>
      </sheetData>
      <sheetData sheetId="3">
        <row r="35">
          <cell r="S35">
            <v>53</v>
          </cell>
          <cell r="T35">
            <v>0</v>
          </cell>
          <cell r="U35">
            <v>0</v>
          </cell>
          <cell r="V35">
            <v>31</v>
          </cell>
          <cell r="W35">
            <v>0</v>
          </cell>
          <cell r="X35">
            <v>0</v>
          </cell>
          <cell r="Y35">
            <v>20</v>
          </cell>
        </row>
      </sheetData>
      <sheetData sheetId="4">
        <row r="35">
          <cell r="S35">
            <v>37</v>
          </cell>
          <cell r="T35">
            <v>0</v>
          </cell>
          <cell r="U35">
            <v>0</v>
          </cell>
          <cell r="V35">
            <v>16</v>
          </cell>
          <cell r="W35">
            <v>7</v>
          </cell>
          <cell r="X35">
            <v>22</v>
          </cell>
          <cell r="Y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Y3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10.140625" style="0" bestFit="1" customWidth="1"/>
    <col min="3" max="3" width="5.28125" style="0" bestFit="1" customWidth="1"/>
    <col min="4" max="4" width="19.7109375" style="0" bestFit="1" customWidth="1"/>
    <col min="5" max="5" width="5.28125" style="0" bestFit="1" customWidth="1"/>
    <col min="6" max="6" width="20.7109375" style="0" customWidth="1"/>
    <col min="7" max="7" width="5.28125" style="0" bestFit="1" customWidth="1"/>
    <col min="8" max="8" width="20.7109375" style="0" customWidth="1"/>
    <col min="9" max="9" width="5.28125" style="0" bestFit="1" customWidth="1"/>
    <col min="10" max="10" width="20.7109375" style="0" customWidth="1"/>
    <col min="11" max="11" width="5.28125" style="0" bestFit="1" customWidth="1"/>
    <col min="12" max="12" width="20.7109375" style="0" customWidth="1"/>
    <col min="13" max="13" width="5.28125" style="0" bestFit="1" customWidth="1"/>
    <col min="14" max="14" width="20.7109375" style="0" customWidth="1"/>
    <col min="15" max="15" width="5.28125" style="0" bestFit="1" customWidth="1"/>
    <col min="16" max="16" width="20.7109375" style="0" customWidth="1"/>
    <col min="17" max="17" width="5.28125" style="0" bestFit="1" customWidth="1"/>
    <col min="18" max="18" width="20.7109375" style="0" customWidth="1"/>
  </cols>
  <sheetData>
    <row r="1" spans="1:25" ht="15.75" thickBot="1">
      <c r="A1" s="27" t="s">
        <v>0</v>
      </c>
      <c r="B1" s="27" t="s">
        <v>1</v>
      </c>
      <c r="C1" s="201" t="s">
        <v>782</v>
      </c>
      <c r="D1" s="202"/>
      <c r="E1" s="201" t="s">
        <v>783</v>
      </c>
      <c r="F1" s="202"/>
      <c r="G1" s="204" t="s">
        <v>784</v>
      </c>
      <c r="H1" s="205"/>
      <c r="I1" s="201" t="s">
        <v>785</v>
      </c>
      <c r="J1" s="202"/>
      <c r="K1" s="204" t="s">
        <v>786</v>
      </c>
      <c r="L1" s="205"/>
      <c r="M1" s="204" t="s">
        <v>787</v>
      </c>
      <c r="N1" s="205"/>
      <c r="O1" s="201" t="s">
        <v>788</v>
      </c>
      <c r="P1" s="202"/>
      <c r="Q1" s="201" t="s">
        <v>789</v>
      </c>
      <c r="R1" s="203"/>
      <c r="S1" s="80" t="s">
        <v>2</v>
      </c>
      <c r="T1" s="81" t="s">
        <v>3</v>
      </c>
      <c r="U1" s="81" t="s">
        <v>4</v>
      </c>
      <c r="V1" s="81" t="s">
        <v>5</v>
      </c>
      <c r="W1" s="81" t="s">
        <v>6</v>
      </c>
      <c r="X1" s="81" t="s">
        <v>7</v>
      </c>
      <c r="Y1" s="81" t="s">
        <v>8</v>
      </c>
    </row>
    <row r="2" spans="1:25" ht="15.75" thickBot="1">
      <c r="A2" s="28" t="s">
        <v>835</v>
      </c>
      <c r="B2" s="31" t="s">
        <v>10</v>
      </c>
      <c r="C2" s="33">
        <v>306</v>
      </c>
      <c r="D2" s="35" t="str">
        <f>_xlfn.IFERROR(VLOOKUP(C2,Athletes,9,FALSE),"")</f>
        <v>Jessica Hillan</v>
      </c>
      <c r="E2" s="33">
        <v>107</v>
      </c>
      <c r="F2" s="35" t="str">
        <f>_xlfn.IFERROR(VLOOKUP(E2,Athletes,9,FALSE),"")</f>
        <v>Holly Whittaker </v>
      </c>
      <c r="G2" s="33">
        <v>638</v>
      </c>
      <c r="H2" s="35" t="str">
        <f>_xlfn.IFERROR(VLOOKUP(G2,Athletes,9,FALSE),"")</f>
        <v>Sophie Smith</v>
      </c>
      <c r="I2" s="33">
        <v>505</v>
      </c>
      <c r="J2" s="35" t="str">
        <f>_xlfn.IFERROR(VLOOKUP(I2,Athletes,9,FALSE),"")</f>
        <v>RobynWojcik</v>
      </c>
      <c r="K2" s="33">
        <v>711</v>
      </c>
      <c r="L2" s="35" t="str">
        <f>_xlfn.IFERROR(VLOOKUP(K2,Athletes,9,FALSE),"")</f>
        <v>Molly Newell</v>
      </c>
      <c r="M2" s="33" t="s">
        <v>1009</v>
      </c>
      <c r="N2" s="35">
        <f>_xlfn.IFERROR(VLOOKUP(M2,Athletes,9,FALSE),"")</f>
      </c>
      <c r="O2" s="33"/>
      <c r="P2" s="35">
        <f>_xlfn.IFERROR(VLOOKUP(O2,Athletes,9,FALSE),"")</f>
      </c>
      <c r="Q2" s="33"/>
      <c r="R2" s="35">
        <f>_xlfn.IFERROR(VLOOKUP(Q2,Athletes,9,FALSE),"")</f>
      </c>
      <c r="S2" s="73"/>
      <c r="T2" s="74"/>
      <c r="U2" s="74"/>
      <c r="V2" s="74"/>
      <c r="W2" s="74"/>
      <c r="X2" s="74"/>
      <c r="Y2" s="74"/>
    </row>
    <row r="3" spans="1:25" ht="15">
      <c r="A3" s="29" t="s">
        <v>9</v>
      </c>
      <c r="B3" s="1" t="s">
        <v>11</v>
      </c>
      <c r="C3" s="140"/>
      <c r="D3" s="34" t="str">
        <f>_xlfn.IFERROR(VLOOKUP(C2,AthletesClub,11,FALSE),"")</f>
        <v>Inverness Harriers</v>
      </c>
      <c r="E3" s="140"/>
      <c r="F3" s="34" t="str">
        <f>_xlfn.IFERROR(VLOOKUP(E2,AthletesClub,11,FALSE),"")</f>
        <v>Elgin AAC</v>
      </c>
      <c r="G3" s="140"/>
      <c r="H3" s="34" t="str">
        <f>_xlfn.IFERROR(VLOOKUP(G2,AthletesClub,11,FALSE),"")</f>
        <v>Nairn AAC</v>
      </c>
      <c r="I3" s="140"/>
      <c r="J3" s="34" t="str">
        <f>_xlfn.IFERROR(VLOOKUP(I2,AthletesClub,11,FALSE),"")</f>
        <v>Moray RR</v>
      </c>
      <c r="K3" s="140"/>
      <c r="L3" s="34" t="str">
        <f>_xlfn.IFERROR(VLOOKUP(K2,AthletesClub,11,FALSE),"")</f>
        <v>Ross County AC</v>
      </c>
      <c r="M3" s="140"/>
      <c r="N3" s="34">
        <f>_xlfn.IFERROR(VLOOKUP(M2,AthletesClub,11,FALSE),"")</f>
      </c>
      <c r="O3" s="140"/>
      <c r="P3" s="34">
        <f>_xlfn.IFERROR(VLOOKUP(O2,AthletesClub,11,FALSE),"")</f>
      </c>
      <c r="Q3" s="140"/>
      <c r="R3" s="34">
        <f>_xlfn.IFERROR(VLOOKUP(Q2,AthletesClub,11,FALSE),"")</f>
      </c>
      <c r="S3" s="75">
        <f>_xlfn.IFERROR(_xlfn.IFS(D3="Elgin AAC",8,F3="Elgin AAC",7,H3="Elgin AAC",6,J3="Elgin AAC",5,L3="Elgin AAC",4,N3="Elgin AAC",3,P3="Elgin AAC",2,R3="Elgin AAC",1),"")</f>
        <v>7</v>
      </c>
      <c r="T3" s="75">
        <f>_xlfn.IFERROR(_xlfn.IFS(D3="East Sutherland",8,F3="East Sutherland",7,H3="East Sutherland",6,J3="East Sutherland",5,L3="East Sutherland",4,N3="East Sutherland",3,P3="East Sutherland",2,R3="East Sutherland",1),"")</f>
      </c>
      <c r="U3" s="75">
        <f>_xlfn.IFERROR(_xlfn.IFS(D3="Forres Harriers",8,F3="Forres Harriers",7,H3="Forres Harriers",6,J3="Forres Harriers",5,L3="Forres Harriers",4,N3="Forres Harriers",3,P3="Forres Harriers",2,R3="Forres Harriers",1),"")</f>
      </c>
      <c r="V3" s="75">
        <f>_xlfn.IFERROR(_xlfn.IFS(D3="Inverness Harriers",8,F3="Inverness Harriers",7,H3="Inverness Harriers",6,J3="Inverness Harriers",5,L3="Inverness Harriers",4,N3="Inverness Harriers",3,P3="Inverness Harriers",2,R3="Inverness Harriers",1),"")</f>
        <v>8</v>
      </c>
      <c r="W3" s="75">
        <f>_xlfn.IFERROR(_xlfn.IFS(D3="Moray RR",8,F3="Moray RR",7,H3="Moray RR",6,J3="Moray RR",5,L3="Moray RR",4,N3="Moray RR",3,P3="Moray RR",2,R3="Moray RR",1),"")</f>
        <v>5</v>
      </c>
      <c r="X3" s="75">
        <f>_xlfn.IFERROR(_xlfn.IFS(D3="Nairn AAC",8,F3="Nairn AAC",7,H3="Nairn AAC",6,J3="Nairn AAC",5,L3="Nairn AAC",4,N3="Nairn AAC",3,P3="Nairn AAC",2,R3="Nairn AAC",1),"")</f>
        <v>6</v>
      </c>
      <c r="Y3" s="75">
        <f>_xlfn.IFERROR(_xlfn.IFS(D3="Ross County AC",8,F3="Ross County AC",7,H3="Ross County AC",6,J3="Ross County AC",5,L3="Ross County AC",4,N3="Ross County AC",3,P3="Ross County AC",2,R3="Ross County AC",1),"")</f>
        <v>4</v>
      </c>
    </row>
    <row r="4" spans="1:25" ht="15.75" thickBot="1">
      <c r="A4" s="187">
        <v>-1.5</v>
      </c>
      <c r="B4" s="3" t="s">
        <v>12</v>
      </c>
      <c r="C4" s="141"/>
      <c r="D4" s="36">
        <v>12.71</v>
      </c>
      <c r="E4" s="141"/>
      <c r="F4" s="36">
        <v>12.91</v>
      </c>
      <c r="G4" s="141"/>
      <c r="H4" s="152">
        <v>13.3</v>
      </c>
      <c r="I4" s="141"/>
      <c r="J4" s="36">
        <v>13.91</v>
      </c>
      <c r="K4" s="141"/>
      <c r="L4" s="152">
        <v>14.1</v>
      </c>
      <c r="M4" s="141"/>
      <c r="N4" s="36"/>
      <c r="O4" s="141"/>
      <c r="P4" s="36"/>
      <c r="Q4" s="141"/>
      <c r="R4" s="36"/>
      <c r="S4" s="76"/>
      <c r="T4" s="76"/>
      <c r="U4" s="76"/>
      <c r="V4" s="76"/>
      <c r="W4" s="76"/>
      <c r="X4" s="76"/>
      <c r="Y4" s="76"/>
    </row>
    <row r="5" spans="1:25" ht="15.75" thickBot="1">
      <c r="A5" s="28" t="str">
        <f>A2</f>
        <v>80m</v>
      </c>
      <c r="B5" s="31" t="s">
        <v>10</v>
      </c>
      <c r="C5" s="33">
        <v>173</v>
      </c>
      <c r="D5" s="35" t="str">
        <f>_xlfn.IFERROR(VLOOKUP(C5,Athletes,9,FALSE),"")</f>
        <v>Tayla-Jai Greenfield</v>
      </c>
      <c r="E5" s="33">
        <v>608</v>
      </c>
      <c r="F5" s="35" t="str">
        <f>_xlfn.IFERROR(VLOOKUP(E5,Athletes,9,FALSE),"")</f>
        <v>Zara Stewart</v>
      </c>
      <c r="G5" s="33">
        <v>303</v>
      </c>
      <c r="H5" s="35" t="str">
        <f>_xlfn.IFERROR(VLOOKUP(G5,Athletes,9,FALSE),"")</f>
        <v>Madison Croall</v>
      </c>
      <c r="I5" s="33">
        <v>718</v>
      </c>
      <c r="J5" s="35" t="str">
        <f>_xlfn.IFERROR(VLOOKUP(I5,Athletes,9,FALSE),"")</f>
        <v>Isla Young</v>
      </c>
      <c r="K5" s="33">
        <v>504</v>
      </c>
      <c r="L5" s="35" t="str">
        <f>_xlfn.IFERROR(VLOOKUP(K5,Athletes,9,FALSE),"")</f>
        <v>AlexWhelan</v>
      </c>
      <c r="M5" s="33"/>
      <c r="N5" s="35">
        <f>_xlfn.IFERROR(VLOOKUP(M5,Athletes,9,FALSE),"")</f>
      </c>
      <c r="O5" s="33"/>
      <c r="P5" s="35">
        <f>_xlfn.IFERROR(VLOOKUP(O5,Athletes,9,FALSE),"")</f>
      </c>
      <c r="Q5" s="33"/>
      <c r="R5" s="35">
        <f>_xlfn.IFERROR(VLOOKUP(Q5,Athletes,9,FALSE),"")</f>
      </c>
      <c r="S5" s="76"/>
      <c r="T5" s="76"/>
      <c r="U5" s="76"/>
      <c r="V5" s="76"/>
      <c r="W5" s="76"/>
      <c r="X5" s="76"/>
      <c r="Y5" s="76"/>
    </row>
    <row r="6" spans="1:25" ht="15">
      <c r="A6" s="29" t="s">
        <v>13</v>
      </c>
      <c r="B6" s="1" t="s">
        <v>11</v>
      </c>
      <c r="C6" s="140"/>
      <c r="D6" s="34" t="str">
        <f>_xlfn.IFERROR(VLOOKUP(C5,AthletesClub,11,FALSE),"")</f>
        <v>Elgin AAC</v>
      </c>
      <c r="E6" s="140"/>
      <c r="F6" s="34" t="str">
        <f>_xlfn.IFERROR(VLOOKUP(E5,AthletesClub,11,FALSE),"")</f>
        <v>Nairn AAC</v>
      </c>
      <c r="G6" s="140"/>
      <c r="H6" s="34" t="str">
        <f>_xlfn.IFERROR(VLOOKUP(G5,AthletesClub,11,FALSE),"")</f>
        <v>Inverness Harriers</v>
      </c>
      <c r="I6" s="140"/>
      <c r="J6" s="34" t="str">
        <f>_xlfn.IFERROR(VLOOKUP(I5,AthletesClub,11,FALSE),"")</f>
        <v>Ross County AC</v>
      </c>
      <c r="K6" s="140"/>
      <c r="L6" s="34" t="str">
        <f>_xlfn.IFERROR(VLOOKUP(K5,AthletesClub,11,FALSE),"")</f>
        <v>Moray RR</v>
      </c>
      <c r="M6" s="140"/>
      <c r="N6" s="34">
        <f>_xlfn.IFERROR(VLOOKUP(M5,AthletesClub,11,FALSE),"")</f>
      </c>
      <c r="O6" s="140"/>
      <c r="P6" s="34">
        <f>_xlfn.IFERROR(VLOOKUP(O5,AthletesClub,11,FALSE),"")</f>
      </c>
      <c r="Q6" s="140"/>
      <c r="R6" s="34">
        <f>_xlfn.IFERROR(VLOOKUP(Q5,AthletesClub,11,FALSE),"")</f>
      </c>
      <c r="S6" s="75">
        <f>_xlfn.IFERROR(_xlfn.IFS(D6="Elgin AAC",8,F6="Elgin AAC",7,H6="Elgin AAC",6,J6="Elgin AAC",5,L6="Elgin AAC",4,N6="Elgin AAC",3,P6="Elgin AAC",2,R6="Elgin AAC",1),"")</f>
        <v>8</v>
      </c>
      <c r="T6" s="75">
        <f>_xlfn.IFERROR(_xlfn.IFS(D6="East Sutherland",8,F6="East Sutherland",7,H6="East Sutherland",6,J6="East Sutherland",5,L6="East Sutherland",4,N6="East Sutherland",3,P6="East Sutherland",2,R6="East Sutherland",1),"")</f>
      </c>
      <c r="U6" s="75">
        <f>_xlfn.IFERROR(_xlfn.IFS(D6="Forres Harriers",8,F6="Forres Harriers",7,H6="Forres Harriers",6,J6="Forres Harriers",5,L6="Forres Harriers",4,N6="Forres Harriers",3,P6="Forres Harriers",2,R6="Forres Harriers",1),"")</f>
      </c>
      <c r="V6" s="75">
        <f>_xlfn.IFERROR(_xlfn.IFS(D6="Inverness Harriers",8,F6="Inverness Harriers",7,H6="Inverness Harriers",6,J6="Inverness Harriers",5,L6="Inverness Harriers",4,N6="Inverness Harriers",3,P6="Inverness Harriers",2,R6="Inverness Harriers",1),"")</f>
        <v>6</v>
      </c>
      <c r="W6" s="75">
        <f>_xlfn.IFERROR(_xlfn.IFS(D6="Moray RR",8,F6="Moray RR",7,H6="Moray RR",6,J6="Moray RR",5,L6="Moray RR",4,N6="Moray RR",3,P6="Moray RR",2,R6="Moray RR",1),"")</f>
        <v>4</v>
      </c>
      <c r="X6" s="75">
        <f>_xlfn.IFERROR(_xlfn.IFS(D6="Nairn AAC",8,F6="Nairn AAC",7,H6="Nairn AAC",6,J6="Nairn AAC",5,L6="Nairn AAC",4,N6="Nairn AAC",3,P6="Nairn AAC",2,R6="Nairn AAC",1),"")</f>
        <v>7</v>
      </c>
      <c r="Y6" s="75">
        <f>_xlfn.IFERROR(_xlfn.IFS(D6="Ross County AC",8,F6="Ross County AC",7,H6="Ross County AC",6,J6="Ross County AC",5,L6="Ross County AC",4,N6="Ross County AC",3,P6="Ross County AC",2,R6="Ross County AC",1),"")</f>
        <v>5</v>
      </c>
    </row>
    <row r="7" spans="1:25" ht="15.75" thickBot="1">
      <c r="A7" s="187">
        <v>-1.6</v>
      </c>
      <c r="B7" s="3" t="s">
        <v>12</v>
      </c>
      <c r="C7" s="141"/>
      <c r="D7" s="36">
        <v>13.41</v>
      </c>
      <c r="E7" s="141"/>
      <c r="F7" s="36">
        <v>13.41</v>
      </c>
      <c r="G7" s="141"/>
      <c r="H7" s="36">
        <v>13.83</v>
      </c>
      <c r="I7" s="141"/>
      <c r="J7" s="36">
        <v>14.29</v>
      </c>
      <c r="K7" s="141"/>
      <c r="L7" s="36">
        <v>14.57</v>
      </c>
      <c r="M7" s="141"/>
      <c r="N7" s="36"/>
      <c r="O7" s="141"/>
      <c r="P7" s="36"/>
      <c r="Q7" s="141"/>
      <c r="R7" s="36"/>
      <c r="S7" s="78"/>
      <c r="T7" s="78"/>
      <c r="U7" s="78"/>
      <c r="V7" s="78"/>
      <c r="W7" s="78"/>
      <c r="X7" s="78"/>
      <c r="Y7" s="78"/>
    </row>
    <row r="8" spans="1:25" ht="15.75" thickBot="1">
      <c r="A8" s="28" t="s">
        <v>836</v>
      </c>
      <c r="B8" s="31" t="s">
        <v>10</v>
      </c>
      <c r="C8" s="33">
        <v>302</v>
      </c>
      <c r="D8" s="35" t="str">
        <f>_xlfn.IFERROR(VLOOKUP(C8,Athletes,9,FALSE),"")</f>
        <v>Isla Burns</v>
      </c>
      <c r="E8" s="33">
        <v>638</v>
      </c>
      <c r="F8" s="35" t="str">
        <f>_xlfn.IFERROR(VLOOKUP(E8,Athletes,9,FALSE),"")</f>
        <v>Sophie Smith</v>
      </c>
      <c r="G8" s="33">
        <v>109</v>
      </c>
      <c r="H8" s="35" t="str">
        <f>_xlfn.IFERROR(VLOOKUP(G8,Athletes,9,FALSE),"")</f>
        <v>Lilia Clarke</v>
      </c>
      <c r="I8" s="33">
        <v>504</v>
      </c>
      <c r="J8" s="35" t="str">
        <f>_xlfn.IFERROR(VLOOKUP(I8,Athletes,9,FALSE),"")</f>
        <v>AlexWhelan</v>
      </c>
      <c r="K8" s="33">
        <v>707</v>
      </c>
      <c r="L8" s="35" t="str">
        <f>_xlfn.IFERROR(VLOOKUP(K8,Athletes,9,FALSE),"")</f>
        <v>Anna Fraser</v>
      </c>
      <c r="M8" s="33"/>
      <c r="N8" s="35">
        <f>_xlfn.IFERROR(VLOOKUP(M8,Athletes,9,FALSE),"")</f>
      </c>
      <c r="O8" s="33"/>
      <c r="P8" s="35">
        <f>_xlfn.IFERROR(VLOOKUP(O8,Athletes,9,FALSE),"")</f>
      </c>
      <c r="Q8" s="33"/>
      <c r="R8" s="35">
        <f>_xlfn.IFERROR(VLOOKUP(Q8,Athletes,9,FALSE),"")</f>
      </c>
      <c r="S8" s="76"/>
      <c r="T8" s="76"/>
      <c r="U8" s="76"/>
      <c r="V8" s="76"/>
      <c r="W8" s="76"/>
      <c r="X8" s="76"/>
      <c r="Y8" s="76"/>
    </row>
    <row r="9" spans="1:25" ht="15">
      <c r="A9" s="29" t="s">
        <v>9</v>
      </c>
      <c r="B9" s="1" t="s">
        <v>11</v>
      </c>
      <c r="C9" s="140"/>
      <c r="D9" s="34" t="str">
        <f>_xlfn.IFERROR(VLOOKUP(C8,AthletesClub,11,FALSE),"")</f>
        <v>Inverness Harriers</v>
      </c>
      <c r="E9" s="140"/>
      <c r="F9" s="34" t="str">
        <f>_xlfn.IFERROR(VLOOKUP(E8,AthletesClub,11,FALSE),"")</f>
        <v>Nairn AAC</v>
      </c>
      <c r="G9" s="140"/>
      <c r="H9" s="34" t="str">
        <f>_xlfn.IFERROR(VLOOKUP(G8,AthletesClub,11,FALSE),"")</f>
        <v>Elgin AAC</v>
      </c>
      <c r="I9" s="140"/>
      <c r="J9" s="34" t="str">
        <f>_xlfn.IFERROR(VLOOKUP(I8,AthletesClub,11,FALSE),"")</f>
        <v>Moray RR</v>
      </c>
      <c r="K9" s="140"/>
      <c r="L9" s="34" t="str">
        <f>_xlfn.IFERROR(VLOOKUP(K8,AthletesClub,11,FALSE),"")</f>
        <v>Ross County AC</v>
      </c>
      <c r="M9" s="140"/>
      <c r="N9" s="34">
        <f>_xlfn.IFERROR(VLOOKUP(M8,AthletesClub,11,FALSE),"")</f>
      </c>
      <c r="O9" s="140"/>
      <c r="P9" s="34">
        <f>_xlfn.IFERROR(VLOOKUP(O8,AthletesClub,11,FALSE),"")</f>
      </c>
      <c r="Q9" s="140"/>
      <c r="R9" s="34">
        <f>_xlfn.IFERROR(VLOOKUP(Q8,AthletesClub,11,FALSE),"")</f>
      </c>
      <c r="S9" s="75">
        <f>_xlfn.IFERROR(_xlfn.IFS(D9="Elgin AAC",8,F9="Elgin AAC",7,H9="Elgin AAC",6,J9="Elgin AAC",5,L9="Elgin AAC",4,N9="Elgin AAC",3,P9="Elgin AAC",2,R9="Elgin AAC",1),"")</f>
        <v>6</v>
      </c>
      <c r="T9" s="75">
        <f>_xlfn.IFERROR(_xlfn.IFS(D9="East Sutherland",8,F9="East Sutherland",7,H9="East Sutherland",6,J9="East Sutherland",5,L9="East Sutherland",4,N9="East Sutherland",3,P9="East Sutherland",2,R9="East Sutherland",1),"")</f>
      </c>
      <c r="U9" s="75">
        <f>_xlfn.IFERROR(_xlfn.IFS(D9="Forres Harriers",8,F9="Forres Harriers",7,H9="Forres Harriers",6,J9="Forres Harriers",5,L9="Forres Harriers",4,N9="Forres Harriers",3,P9="Forres Harriers",2,R9="Forres Harriers",1),"")</f>
      </c>
      <c r="V9" s="75">
        <f>_xlfn.IFERROR(_xlfn.IFS(D9="Inverness Harriers",8,F9="Inverness Harriers",7,H9="Inverness Harriers",6,J9="Inverness Harriers",5,L9="Inverness Harriers",4,N9="Inverness Harriers",3,P9="Inverness Harriers",2,R9="Inverness Harriers",1),"")</f>
        <v>8</v>
      </c>
      <c r="W9" s="75">
        <f>_xlfn.IFERROR(_xlfn.IFS(D9="Moray RR",8,F9="Moray RR",7,H9="Moray RR",6,J9="Moray RR",5,L9="Moray RR",4,N9="Moray RR",3,P9="Moray RR",2,R9="Moray RR",1),"")</f>
        <v>5</v>
      </c>
      <c r="X9" s="75">
        <f>_xlfn.IFERROR(_xlfn.IFS(D9="Nairn AAC",8,F9="Nairn AAC",7,H9="Nairn AAC",6,J9="Nairn AAC",5,L9="Nairn AAC",4,N9="Nairn AAC",3,P9="Nairn AAC",2,R9="Nairn AAC",1),"")</f>
        <v>7</v>
      </c>
      <c r="Y9" s="75">
        <f>_xlfn.IFERROR(_xlfn.IFS(D9="Ross County AC",8,F9="Ross County AC",7,H9="Ross County AC",6,J9="Ross County AC",5,L9="Ross County AC",4,N9="Ross County AC",3,P9="Ross County AC",2,R9="Ross County AC",1),"")</f>
        <v>4</v>
      </c>
    </row>
    <row r="10" spans="1:25" ht="15.75" thickBot="1">
      <c r="A10" s="187"/>
      <c r="B10" s="3" t="s">
        <v>12</v>
      </c>
      <c r="C10" s="141"/>
      <c r="D10" s="36" t="s">
        <v>904</v>
      </c>
      <c r="E10" s="141"/>
      <c r="F10" s="36" t="s">
        <v>905</v>
      </c>
      <c r="G10" s="141"/>
      <c r="H10" s="36" t="s">
        <v>906</v>
      </c>
      <c r="I10" s="141"/>
      <c r="J10" s="36" t="s">
        <v>907</v>
      </c>
      <c r="K10" s="141"/>
      <c r="L10" s="36" t="s">
        <v>908</v>
      </c>
      <c r="M10" s="141"/>
      <c r="N10" s="36"/>
      <c r="O10" s="141"/>
      <c r="P10" s="36"/>
      <c r="Q10" s="141"/>
      <c r="R10" s="36"/>
      <c r="S10" s="76"/>
      <c r="T10" s="76"/>
      <c r="U10" s="76"/>
      <c r="V10" s="76"/>
      <c r="W10" s="76"/>
      <c r="X10" s="76"/>
      <c r="Y10" s="76"/>
    </row>
    <row r="11" spans="1:25" ht="15.75" thickBot="1">
      <c r="A11" s="28" t="str">
        <f>A8</f>
        <v>600m</v>
      </c>
      <c r="B11" s="31" t="s">
        <v>10</v>
      </c>
      <c r="C11" s="33">
        <v>313</v>
      </c>
      <c r="D11" s="35" t="str">
        <f>_xlfn.IFERROR(VLOOKUP(C11,Athletes,9,FALSE),"")</f>
        <v>Sky Simpson</v>
      </c>
      <c r="E11" s="33">
        <v>608</v>
      </c>
      <c r="F11" s="35" t="str">
        <f>_xlfn.IFERROR(VLOOKUP(E11,Athletes,9,FALSE),"")</f>
        <v>Zara Stewart</v>
      </c>
      <c r="G11" s="33">
        <v>173</v>
      </c>
      <c r="H11" s="35" t="str">
        <f>_xlfn.IFERROR(VLOOKUP(G11,Athletes,9,FALSE),"")</f>
        <v>Tayla-Jai Greenfield</v>
      </c>
      <c r="I11" s="33">
        <v>717</v>
      </c>
      <c r="J11" s="35" t="str">
        <f>_xlfn.IFERROR(VLOOKUP(I11,Athletes,9,FALSE),"")</f>
        <v>Lucy Fraser</v>
      </c>
      <c r="K11" s="33">
        <v>500</v>
      </c>
      <c r="L11" s="35" t="str">
        <f>_xlfn.IFERROR(VLOOKUP(K11,Athletes,9,FALSE),"")</f>
        <v>RhianCantlie</v>
      </c>
      <c r="M11" s="33"/>
      <c r="N11" s="35">
        <f>_xlfn.IFERROR(VLOOKUP(M11,Athletes,9,FALSE),"")</f>
      </c>
      <c r="O11" s="33"/>
      <c r="P11" s="35">
        <f>_xlfn.IFERROR(VLOOKUP(O11,Athletes,9,FALSE),"")</f>
      </c>
      <c r="Q11" s="33"/>
      <c r="R11" s="35">
        <f>_xlfn.IFERROR(VLOOKUP(Q11,Athletes,9,FALSE),"")</f>
      </c>
      <c r="S11" s="76"/>
      <c r="T11" s="76"/>
      <c r="U11" s="76"/>
      <c r="V11" s="76"/>
      <c r="W11" s="76"/>
      <c r="X11" s="76"/>
      <c r="Y11" s="76"/>
    </row>
    <row r="12" spans="1:25" ht="15">
      <c r="A12" s="29" t="s">
        <v>13</v>
      </c>
      <c r="B12" s="1" t="s">
        <v>11</v>
      </c>
      <c r="C12" s="140"/>
      <c r="D12" s="34" t="str">
        <f>_xlfn.IFERROR(VLOOKUP(C11,AthletesClub,11,FALSE),"")</f>
        <v>Inverness Harriers</v>
      </c>
      <c r="E12" s="140"/>
      <c r="F12" s="34" t="str">
        <f>_xlfn.IFERROR(VLOOKUP(E11,AthletesClub,11,FALSE),"")</f>
        <v>Nairn AAC</v>
      </c>
      <c r="G12" s="140"/>
      <c r="H12" s="34" t="str">
        <f>_xlfn.IFERROR(VLOOKUP(G11,AthletesClub,11,FALSE),"")</f>
        <v>Elgin AAC</v>
      </c>
      <c r="I12" s="140"/>
      <c r="J12" s="34" t="str">
        <f>_xlfn.IFERROR(VLOOKUP(I11,AthletesClub,11,FALSE),"")</f>
        <v>Ross County AC</v>
      </c>
      <c r="K12" s="140"/>
      <c r="L12" s="34" t="str">
        <f>_xlfn.IFERROR(VLOOKUP(K11,AthletesClub,11,FALSE),"")</f>
        <v>Moray RR</v>
      </c>
      <c r="M12" s="140"/>
      <c r="N12" s="34">
        <f>_xlfn.IFERROR(VLOOKUP(M11,AthletesClub,11,FALSE),"")</f>
      </c>
      <c r="O12" s="140"/>
      <c r="P12" s="34">
        <f>_xlfn.IFERROR(VLOOKUP(O11,AthletesClub,11,FALSE),"")</f>
      </c>
      <c r="Q12" s="140"/>
      <c r="R12" s="34">
        <f>_xlfn.IFERROR(VLOOKUP(Q11,AthletesClub,11,FALSE),"")</f>
      </c>
      <c r="S12" s="75">
        <f>_xlfn.IFERROR(_xlfn.IFS(D12="Elgin AAC",8,F12="Elgin AAC",7,H12="Elgin AAC",6,J12="Elgin AAC",5,L12="Elgin AAC",4,N12="Elgin AAC",3,P12="Elgin AAC",2,R12="Elgin AAC",1),"")</f>
        <v>6</v>
      </c>
      <c r="T12" s="75">
        <f>_xlfn.IFERROR(_xlfn.IFS(D12="East Sutherland",8,F12="East Sutherland",7,H12="East Sutherland",6,J12="East Sutherland",5,L12="East Sutherland",4,N12="East Sutherland",3,P12="East Sutherland",2,R12="East Sutherland",1),"")</f>
      </c>
      <c r="U12" s="75">
        <f>_xlfn.IFERROR(_xlfn.IFS(D12="Forres Harriers",8,F12="Forres Harriers",7,H12="Forres Harriers",6,J12="Forres Harriers",5,L12="Forres Harriers",4,N12="Forres Harriers",3,P12="Forres Harriers",2,R12="Forres Harriers",1),"")</f>
      </c>
      <c r="V12" s="75">
        <f>_xlfn.IFERROR(_xlfn.IFS(D12="Inverness Harriers",8,F12="Inverness Harriers",7,H12="Inverness Harriers",6,J12="Inverness Harriers",5,L12="Inverness Harriers",4,N12="Inverness Harriers",3,P12="Inverness Harriers",2,R12="Inverness Harriers",1),"")</f>
        <v>8</v>
      </c>
      <c r="W12" s="75">
        <f>_xlfn.IFERROR(_xlfn.IFS(D12="Moray RR",8,F12="Moray RR",7,H12="Moray RR",6,J12="Moray RR",5,L12="Moray RR",4,N12="Moray RR",3,P12="Moray RR",2,R12="Moray RR",1),"")</f>
        <v>4</v>
      </c>
      <c r="X12" s="75">
        <f>_xlfn.IFERROR(_xlfn.IFS(D12="Nairn AAC",8,F12="Nairn AAC",7,H12="Nairn AAC",6,J12="Nairn AAC",5,L12="Nairn AAC",4,N12="Nairn AAC",3,P12="Nairn AAC",2,R12="Nairn AAC",1),"")</f>
        <v>7</v>
      </c>
      <c r="Y12" s="75">
        <f>_xlfn.IFERROR(_xlfn.IFS(D12="Ross County AC",8,F12="Ross County AC",7,H12="Ross County AC",6,J12="Ross County AC",5,L12="Ross County AC",4,N12="Ross County AC",3,P12="Ross County AC",2,R12="Ross County AC",1),"")</f>
        <v>5</v>
      </c>
    </row>
    <row r="13" spans="1:25" ht="15.75" thickBot="1">
      <c r="A13" s="30"/>
      <c r="B13" s="3" t="s">
        <v>12</v>
      </c>
      <c r="C13" s="141"/>
      <c r="D13" s="36" t="s">
        <v>909</v>
      </c>
      <c r="E13" s="141"/>
      <c r="F13" s="36" t="s">
        <v>910</v>
      </c>
      <c r="G13" s="141"/>
      <c r="H13" s="36" t="s">
        <v>915</v>
      </c>
      <c r="I13" s="141"/>
      <c r="J13" s="36" t="s">
        <v>911</v>
      </c>
      <c r="K13" s="141"/>
      <c r="L13" s="36" t="s">
        <v>911</v>
      </c>
      <c r="M13" s="141"/>
      <c r="N13" s="36"/>
      <c r="O13" s="141"/>
      <c r="P13" s="36"/>
      <c r="Q13" s="141"/>
      <c r="R13" s="36"/>
      <c r="S13" s="78"/>
      <c r="T13" s="78"/>
      <c r="U13" s="78"/>
      <c r="V13" s="78"/>
      <c r="W13" s="78"/>
      <c r="X13" s="78"/>
      <c r="Y13" s="78"/>
    </row>
    <row r="14" spans="1:25" ht="15.75" thickBot="1">
      <c r="A14" s="28" t="s">
        <v>793</v>
      </c>
      <c r="B14" s="31" t="s">
        <v>10</v>
      </c>
      <c r="C14" s="33">
        <v>107</v>
      </c>
      <c r="D14" s="35" t="str">
        <f>_xlfn.IFERROR(VLOOKUP(C14,Athletes,9,FALSE),"")</f>
        <v>Holly Whittaker </v>
      </c>
      <c r="E14" s="33">
        <v>638</v>
      </c>
      <c r="F14" s="35" t="str">
        <f>_xlfn.IFERROR(VLOOKUP(E14,Athletes,9,FALSE),"")</f>
        <v>Sophie Smith</v>
      </c>
      <c r="G14" s="33">
        <v>310</v>
      </c>
      <c r="H14" s="35" t="str">
        <f>_xlfn.IFERROR(VLOOKUP(G14,Athletes,9,FALSE),"")</f>
        <v>Lois Macrae</v>
      </c>
      <c r="I14" s="33">
        <v>718</v>
      </c>
      <c r="J14" s="35" t="str">
        <f>_xlfn.IFERROR(VLOOKUP(I14,Athletes,9,FALSE),"")</f>
        <v>Isla Young</v>
      </c>
      <c r="K14" s="33">
        <v>500</v>
      </c>
      <c r="L14" s="35" t="str">
        <f>_xlfn.IFERROR(VLOOKUP(K14,Athletes,9,FALSE),"")</f>
        <v>RhianCantlie</v>
      </c>
      <c r="M14" s="33"/>
      <c r="N14" s="35">
        <f>_xlfn.IFERROR(VLOOKUP(M14,Athletes,9,FALSE),"")</f>
      </c>
      <c r="O14" s="33"/>
      <c r="P14" s="35">
        <f>_xlfn.IFERROR(VLOOKUP(O14,Athletes,9,FALSE),"")</f>
      </c>
      <c r="Q14" s="33"/>
      <c r="R14" s="35">
        <f>_xlfn.IFERROR(VLOOKUP(Q14,Athletes,9,FALSE),"")</f>
      </c>
      <c r="S14" s="76"/>
      <c r="T14" s="76"/>
      <c r="U14" s="76"/>
      <c r="V14" s="76"/>
      <c r="W14" s="76"/>
      <c r="X14" s="76"/>
      <c r="Y14" s="76"/>
    </row>
    <row r="15" spans="1:25" ht="15">
      <c r="A15" s="29" t="s">
        <v>9</v>
      </c>
      <c r="B15" s="1" t="s">
        <v>11</v>
      </c>
      <c r="C15" s="140"/>
      <c r="D15" s="34" t="str">
        <f>_xlfn.IFERROR(VLOOKUP(C14,AthletesClub,11,FALSE),"")</f>
        <v>Elgin AAC</v>
      </c>
      <c r="E15" s="140"/>
      <c r="F15" s="34" t="str">
        <f>_xlfn.IFERROR(VLOOKUP(E14,AthletesClub,11,FALSE),"")</f>
        <v>Nairn AAC</v>
      </c>
      <c r="G15" s="140"/>
      <c r="H15" s="34" t="str">
        <f>_xlfn.IFERROR(VLOOKUP(G14,AthletesClub,11,FALSE),"")</f>
        <v>Inverness Harriers</v>
      </c>
      <c r="I15" s="140"/>
      <c r="J15" s="34" t="str">
        <f>_xlfn.IFERROR(VLOOKUP(I14,AthletesClub,11,FALSE),"")</f>
        <v>Ross County AC</v>
      </c>
      <c r="K15" s="140"/>
      <c r="L15" s="34" t="str">
        <f>_xlfn.IFERROR(VLOOKUP(K14,AthletesClub,11,FALSE),"")</f>
        <v>Moray RR</v>
      </c>
      <c r="M15" s="140"/>
      <c r="N15" s="34">
        <f>_xlfn.IFERROR(VLOOKUP(M14,AthletesClub,11,FALSE),"")</f>
      </c>
      <c r="O15" s="140"/>
      <c r="P15" s="34">
        <f>_xlfn.IFERROR(VLOOKUP(O14,AthletesClub,11,FALSE),"")</f>
      </c>
      <c r="Q15" s="140"/>
      <c r="R15" s="34">
        <f>_xlfn.IFERROR(VLOOKUP(Q14,AthletesClub,11,FALSE),"")</f>
      </c>
      <c r="S15" s="75">
        <f>_xlfn.IFERROR(_xlfn.IFS(D15="Elgin AAC",8,F15="Elgin AAC",7,H15="Elgin AAC",6,J15="Elgin AAC",5,L15="Elgin AAC",4,N15="Elgin AAC",3,P15="Elgin AAC",2,R15="Elgin AAC",1),"")</f>
        <v>8</v>
      </c>
      <c r="T15" s="75">
        <f>_xlfn.IFERROR(_xlfn.IFS(D15="East Sutherland",8,F15="East Sutherland",7,H15="East Sutherland",6,J15="East Sutherland",5,L15="East Sutherland",4,N15="East Sutherland",3,P15="East Sutherland",2,R15="East Sutherland",1),"")</f>
      </c>
      <c r="U15" s="75">
        <f>_xlfn.IFERROR(_xlfn.IFS(D15="Forres Harriers",8,F15="Forres Harriers",7,H15="Forres Harriers",6,J15="Forres Harriers",5,L15="Forres Harriers",4,N15="Forres Harriers",3,P15="Forres Harriers",2,R15="Forres Harriers",1),"")</f>
      </c>
      <c r="V15" s="75">
        <f>_xlfn.IFERROR(_xlfn.IFS(D15="Inverness Harriers",8,F15="Inverness Harriers",7,H15="Inverness Harriers",6,J15="Inverness Harriers",5,L15="Inverness Harriers",4,N15="Inverness Harriers",3,P15="Inverness Harriers",2,R15="Inverness Harriers",1),"")</f>
        <v>6</v>
      </c>
      <c r="W15" s="75">
        <f>_xlfn.IFERROR(_xlfn.IFS(D15="Moray RR",8,F15="Moray RR",7,H15="Moray RR",6,J15="Moray RR",5,L15="Moray RR",4,N15="Moray RR",3,P15="Moray RR",2,R15="Moray RR",1),"")</f>
        <v>4</v>
      </c>
      <c r="X15" s="75">
        <f>_xlfn.IFERROR(_xlfn.IFS(D15="Nairn AAC",8,F15="Nairn AAC",7,H15="Nairn AAC",6,J15="Nairn AAC",5,L15="Nairn AAC",4,N15="Nairn AAC",3,P15="Nairn AAC",2,R15="Nairn AAC",1),"")</f>
        <v>7</v>
      </c>
      <c r="Y15" s="75">
        <f>_xlfn.IFERROR(_xlfn.IFS(D15="Ross County AC",8,F15="Ross County AC",7,H15="Ross County AC",6,J15="Ross County AC",5,L15="Ross County AC",4,N15="Ross County AC",3,P15="Ross County AC",2,R15="Ross County AC",1),"")</f>
        <v>5</v>
      </c>
    </row>
    <row r="16" spans="1:25" ht="15.75" thickBot="1">
      <c r="A16" s="30"/>
      <c r="B16" s="3" t="s">
        <v>12</v>
      </c>
      <c r="C16" s="141"/>
      <c r="D16" s="36" t="s">
        <v>1152</v>
      </c>
      <c r="E16" s="141"/>
      <c r="F16" s="36" t="s">
        <v>1153</v>
      </c>
      <c r="G16" s="141"/>
      <c r="H16" s="36" t="s">
        <v>1154</v>
      </c>
      <c r="I16" s="141"/>
      <c r="J16" s="36" t="s">
        <v>1155</v>
      </c>
      <c r="K16" s="141"/>
      <c r="L16" s="36" t="s">
        <v>1156</v>
      </c>
      <c r="M16" s="141"/>
      <c r="N16" s="36"/>
      <c r="O16" s="141"/>
      <c r="P16" s="36"/>
      <c r="Q16" s="141"/>
      <c r="R16" s="36"/>
      <c r="S16" s="76"/>
      <c r="T16" s="76"/>
      <c r="U16" s="76"/>
      <c r="V16" s="76"/>
      <c r="W16" s="76"/>
      <c r="X16" s="76"/>
      <c r="Y16" s="76"/>
    </row>
    <row r="17" spans="1:25" ht="15.75" thickBot="1">
      <c r="A17" s="28" t="str">
        <f>A14</f>
        <v>Long Jump</v>
      </c>
      <c r="B17" s="31" t="s">
        <v>10</v>
      </c>
      <c r="C17" s="33">
        <v>608</v>
      </c>
      <c r="D17" s="35" t="str">
        <f>_xlfn.IFERROR(VLOOKUP(C17,Athletes,9,FALSE),"")</f>
        <v>Zara Stewart</v>
      </c>
      <c r="E17" s="33">
        <v>109</v>
      </c>
      <c r="F17" s="35" t="str">
        <f>_xlfn.IFERROR(VLOOKUP(E17,Athletes,9,FALSE),"")</f>
        <v>Lilia Clarke</v>
      </c>
      <c r="G17" s="33">
        <v>711</v>
      </c>
      <c r="H17" s="35" t="str">
        <f>_xlfn.IFERROR(VLOOKUP(G17,Athletes,9,FALSE),"")</f>
        <v>Molly Newell</v>
      </c>
      <c r="I17" s="33">
        <v>308</v>
      </c>
      <c r="J17" s="35" t="str">
        <f>_xlfn.IFERROR(VLOOKUP(I17,Athletes,9,FALSE),"")</f>
        <v>Lexi Maclean</v>
      </c>
      <c r="K17" s="33">
        <v>504</v>
      </c>
      <c r="L17" s="35" t="str">
        <f>_xlfn.IFERROR(VLOOKUP(K17,Athletes,9,FALSE),"")</f>
        <v>AlexWhelan</v>
      </c>
      <c r="M17" s="33"/>
      <c r="N17" s="35">
        <f>_xlfn.IFERROR(VLOOKUP(M17,Athletes,9,FALSE),"")</f>
      </c>
      <c r="O17" s="33"/>
      <c r="P17" s="35">
        <f>_xlfn.IFERROR(VLOOKUP(O17,Athletes,9,FALSE),"")</f>
      </c>
      <c r="Q17" s="33"/>
      <c r="R17" s="35">
        <f>_xlfn.IFERROR(VLOOKUP(Q17,Athletes,9,FALSE),"")</f>
      </c>
      <c r="S17" s="76"/>
      <c r="T17" s="76"/>
      <c r="U17" s="76"/>
      <c r="V17" s="76"/>
      <c r="W17" s="76"/>
      <c r="X17" s="76"/>
      <c r="Y17" s="76"/>
    </row>
    <row r="18" spans="1:25" ht="15">
      <c r="A18" s="29" t="s">
        <v>13</v>
      </c>
      <c r="B18" s="1" t="s">
        <v>11</v>
      </c>
      <c r="C18" s="140"/>
      <c r="D18" s="34" t="str">
        <f>_xlfn.IFERROR(VLOOKUP(C17,AthletesClub,11,FALSE),"")</f>
        <v>Nairn AAC</v>
      </c>
      <c r="E18" s="140"/>
      <c r="F18" s="34" t="str">
        <f>_xlfn.IFERROR(VLOOKUP(E17,AthletesClub,11,FALSE),"")</f>
        <v>Elgin AAC</v>
      </c>
      <c r="G18" s="140"/>
      <c r="H18" s="34" t="str">
        <f>_xlfn.IFERROR(VLOOKUP(G17,AthletesClub,11,FALSE),"")</f>
        <v>Ross County AC</v>
      </c>
      <c r="I18" s="140"/>
      <c r="J18" s="34" t="str">
        <f>_xlfn.IFERROR(VLOOKUP(I17,AthletesClub,11,FALSE),"")</f>
        <v>Inverness Harriers</v>
      </c>
      <c r="K18" s="140"/>
      <c r="L18" s="34" t="str">
        <f>_xlfn.IFERROR(VLOOKUP(K17,AthletesClub,11,FALSE),"")</f>
        <v>Moray RR</v>
      </c>
      <c r="M18" s="140"/>
      <c r="N18" s="34">
        <f>_xlfn.IFERROR(VLOOKUP(M17,AthletesClub,11,FALSE),"")</f>
      </c>
      <c r="O18" s="140"/>
      <c r="P18" s="34">
        <f>_xlfn.IFERROR(VLOOKUP(O17,AthletesClub,11,FALSE),"")</f>
      </c>
      <c r="Q18" s="140"/>
      <c r="R18" s="34">
        <f>_xlfn.IFERROR(VLOOKUP(Q17,AthletesClub,11,FALSE),"")</f>
      </c>
      <c r="S18" s="75">
        <f>_xlfn.IFERROR(_xlfn.IFS(D18="Elgin AAC",8,F18="Elgin AAC",7,H18="Elgin AAC",6,J18="Elgin AAC",5,L18="Elgin AAC",4,N18="Elgin AAC",3,P18="Elgin AAC",2,R18="Elgin AAC",1),"")</f>
        <v>7</v>
      </c>
      <c r="T18" s="75">
        <f>_xlfn.IFERROR(_xlfn.IFS(D18="East Sutherland",8,F18="East Sutherland",7,H18="East Sutherland",6,J18="East Sutherland",5,L18="East Sutherland",4,N18="East Sutherland",3,P18="East Sutherland",2,R18="East Sutherland",1),"")</f>
      </c>
      <c r="U18" s="75">
        <f>_xlfn.IFERROR(_xlfn.IFS(D18="Forres Harriers",8,F18="Forres Harriers",7,H18="Forres Harriers",6,J18="Forres Harriers",5,L18="Forres Harriers",4,N18="Forres Harriers",3,P18="Forres Harriers",2,R18="Forres Harriers",1),"")</f>
      </c>
      <c r="V18" s="75">
        <f>_xlfn.IFERROR(_xlfn.IFS(D18="Inverness Harriers",8,F18="Inverness Harriers",7,H18="Inverness Harriers",6,J18="Inverness Harriers",5,L18="Inverness Harriers",4,N18="Inverness Harriers",3,P18="Inverness Harriers",2,R18="Inverness Harriers",1),"")</f>
        <v>5</v>
      </c>
      <c r="W18" s="75">
        <f>_xlfn.IFERROR(_xlfn.IFS(D18="Moray RR",8,F18="Moray RR",7,H18="Moray RR",6,J18="Moray RR",5,L18="Moray RR",4,N18="Moray RR",3,P18="Moray RR",2,R18="Moray RR",1),"")</f>
        <v>4</v>
      </c>
      <c r="X18" s="75">
        <f>_xlfn.IFERROR(_xlfn.IFS(D18="Nairn AAC",8,F18="Nairn AAC",7,H18="Nairn AAC",6,J18="Nairn AAC",5,L18="Nairn AAC",4,N18="Nairn AAC",3,P18="Nairn AAC",2,R18="Nairn AAC",1),"")</f>
        <v>8</v>
      </c>
      <c r="Y18" s="75">
        <f>_xlfn.IFERROR(_xlfn.IFS(D18="Ross County AC",8,F18="Ross County AC",7,H18="Ross County AC",6,J18="Ross County AC",5,L18="Ross County AC",4,N18="Ross County AC",3,P18="Ross County AC",2,R18="Ross County AC",1),"")</f>
        <v>6</v>
      </c>
    </row>
    <row r="19" spans="1:25" ht="15.75" thickBot="1">
      <c r="A19" s="30"/>
      <c r="B19" s="3" t="s">
        <v>12</v>
      </c>
      <c r="C19" s="141"/>
      <c r="D19" s="36" t="s">
        <v>1157</v>
      </c>
      <c r="E19" s="141"/>
      <c r="F19" s="36" t="s">
        <v>1158</v>
      </c>
      <c r="G19" s="141"/>
      <c r="H19" s="36" t="s">
        <v>1159</v>
      </c>
      <c r="I19" s="141"/>
      <c r="J19" s="36" t="s">
        <v>1160</v>
      </c>
      <c r="K19" s="141"/>
      <c r="L19" s="36" t="s">
        <v>1161</v>
      </c>
      <c r="M19" s="141"/>
      <c r="N19" s="36"/>
      <c r="O19" s="141"/>
      <c r="P19" s="36"/>
      <c r="Q19" s="141"/>
      <c r="R19" s="36"/>
      <c r="S19" s="78"/>
      <c r="T19" s="78"/>
      <c r="U19" s="78"/>
      <c r="V19" s="78"/>
      <c r="W19" s="78"/>
      <c r="X19" s="78"/>
      <c r="Y19" s="78"/>
    </row>
    <row r="20" spans="1:25" ht="15.75" thickBot="1">
      <c r="A20" s="28" t="s">
        <v>14</v>
      </c>
      <c r="B20" s="2" t="s">
        <v>10</v>
      </c>
      <c r="C20" s="33">
        <v>607</v>
      </c>
      <c r="D20" s="35" t="str">
        <f>_xlfn.IFERROR(VLOOKUP(C20,Athletes,9,FALSE),"")</f>
        <v>Amber McClatchey</v>
      </c>
      <c r="E20" s="33">
        <v>717</v>
      </c>
      <c r="F20" s="35" t="str">
        <f>_xlfn.IFERROR(VLOOKUP(E20,Athletes,9,FALSE),"")</f>
        <v>Lucy Fraser</v>
      </c>
      <c r="G20" s="33">
        <v>303</v>
      </c>
      <c r="H20" s="35" t="str">
        <f>_xlfn.IFERROR(VLOOKUP(G20,Athletes,9,FALSE),"")</f>
        <v>Madison Croall</v>
      </c>
      <c r="I20" s="33">
        <v>107</v>
      </c>
      <c r="J20" s="35" t="str">
        <f>_xlfn.IFERROR(VLOOKUP(I20,Athletes,9,FALSE),"")</f>
        <v>Holly Whittaker </v>
      </c>
      <c r="K20" s="33">
        <v>500</v>
      </c>
      <c r="L20" s="35" t="str">
        <f>_xlfn.IFERROR(VLOOKUP(K20,Athletes,9,FALSE),"")</f>
        <v>RhianCantlie</v>
      </c>
      <c r="M20" s="33"/>
      <c r="N20" s="35">
        <f>_xlfn.IFERROR(VLOOKUP(M20,Athletes,9,FALSE),"")</f>
      </c>
      <c r="O20" s="33"/>
      <c r="P20" s="35">
        <f>_xlfn.IFERROR(VLOOKUP(O20,Athletes,9,FALSE),"")</f>
      </c>
      <c r="Q20" s="33"/>
      <c r="R20" s="35">
        <f>_xlfn.IFERROR(VLOOKUP(Q20,Athletes,9,FALSE),"")</f>
      </c>
      <c r="S20" s="76"/>
      <c r="T20" s="76"/>
      <c r="U20" s="76"/>
      <c r="V20" s="76"/>
      <c r="W20" s="76"/>
      <c r="X20" s="76"/>
      <c r="Y20" s="76"/>
    </row>
    <row r="21" spans="1:25" ht="15">
      <c r="A21" s="29" t="s">
        <v>9</v>
      </c>
      <c r="B21" s="1" t="s">
        <v>11</v>
      </c>
      <c r="C21" s="140"/>
      <c r="D21" s="34" t="str">
        <f>_xlfn.IFERROR(VLOOKUP(C20,AthletesClub,11,FALSE),"")</f>
        <v>Nairn AAC</v>
      </c>
      <c r="E21" s="140"/>
      <c r="F21" s="34" t="str">
        <f>_xlfn.IFERROR(VLOOKUP(E20,AthletesClub,11,FALSE),"")</f>
        <v>Ross County AC</v>
      </c>
      <c r="G21" s="140"/>
      <c r="H21" s="34" t="str">
        <f>_xlfn.IFERROR(VLOOKUP(G20,AthletesClub,11,FALSE),"")</f>
        <v>Inverness Harriers</v>
      </c>
      <c r="I21" s="140"/>
      <c r="J21" s="34" t="str">
        <f>_xlfn.IFERROR(VLOOKUP(I20,AthletesClub,11,FALSE),"")</f>
        <v>Elgin AAC</v>
      </c>
      <c r="K21" s="140"/>
      <c r="L21" s="34" t="str">
        <f>_xlfn.IFERROR(VLOOKUP(K20,AthletesClub,11,FALSE),"")</f>
        <v>Moray RR</v>
      </c>
      <c r="M21" s="140"/>
      <c r="N21" s="34">
        <f>_xlfn.IFERROR(VLOOKUP(M20,AthletesClub,11,FALSE),"")</f>
      </c>
      <c r="O21" s="140"/>
      <c r="P21" s="34">
        <f>_xlfn.IFERROR(VLOOKUP(O20,AthletesClub,11,FALSE),"")</f>
      </c>
      <c r="Q21" s="140"/>
      <c r="R21" s="34">
        <f>_xlfn.IFERROR(VLOOKUP(Q20,AthletesClub,11,FALSE),"")</f>
      </c>
      <c r="S21" s="75">
        <f>_xlfn.IFERROR(_xlfn.IFS(D21="Elgin AAC",8,F21="Elgin AAC",7,H21="Elgin AAC",6,J21="Elgin AAC",5,L21="Elgin AAC",4,N21="Elgin AAC",3,P21="Elgin AAC",2,R21="Elgin AAC",1),"")</f>
        <v>5</v>
      </c>
      <c r="T21" s="75">
        <f>_xlfn.IFERROR(_xlfn.IFS(D21="East Sutherland",8,F21="East Sutherland",7,H21="East Sutherland",6,J21="East Sutherland",5,L21="East Sutherland",4,N21="East Sutherland",3,P21="East Sutherland",2,R21="East Sutherland",1),"")</f>
      </c>
      <c r="U21" s="75">
        <f>_xlfn.IFERROR(_xlfn.IFS(D21="Forres Harriers",8,F21="Forres Harriers",7,H21="Forres Harriers",6,J21="Forres Harriers",5,L21="Forres Harriers",4,N21="Forres Harriers",3,P21="Forres Harriers",2,R21="Forres Harriers",1),"")</f>
      </c>
      <c r="V21" s="75">
        <f>_xlfn.IFERROR(_xlfn.IFS(D21="Inverness Harriers",8,F21="Inverness Harriers",7,H21="Inverness Harriers",6,J21="Inverness Harriers",5,L21="Inverness Harriers",4,N21="Inverness Harriers",3,P21="Inverness Harriers",2,R21="Inverness Harriers",1),"")</f>
        <v>6</v>
      </c>
      <c r="W21" s="75">
        <f>_xlfn.IFERROR(_xlfn.IFS(D21="Moray RR",8,F21="Moray RR",7,H21="Moray RR",6,J21="Moray RR",5,L21="Moray RR",4,N21="Moray RR",3,P21="Moray RR",2,R21="Moray RR",1),"")</f>
        <v>4</v>
      </c>
      <c r="X21" s="75">
        <f>_xlfn.IFERROR(_xlfn.IFS(D21="Nairn AAC",8,F21="Nairn AAC",7,H21="Nairn AAC",6,J21="Nairn AAC",5,L21="Nairn AAC",4,N21="Nairn AAC",3,P21="Nairn AAC",2,R21="Nairn AAC",1),"")</f>
        <v>8</v>
      </c>
      <c r="Y21" s="75">
        <f>_xlfn.IFERROR(_xlfn.IFS(D21="Ross County AC",8,F21="Ross County AC",7,H21="Ross County AC",6,J21="Ross County AC",5,L21="Ross County AC",4,N21="Ross County AC",3,P21="Ross County AC",2,R21="Ross County AC",1),"")</f>
        <v>7</v>
      </c>
    </row>
    <row r="22" spans="1:25" ht="15.75" thickBot="1">
      <c r="A22" s="30"/>
      <c r="B22" s="3" t="s">
        <v>12</v>
      </c>
      <c r="C22" s="141"/>
      <c r="D22" s="36" t="s">
        <v>1026</v>
      </c>
      <c r="E22" s="141"/>
      <c r="F22" s="36" t="s">
        <v>1027</v>
      </c>
      <c r="G22" s="141"/>
      <c r="H22" s="36" t="s">
        <v>1028</v>
      </c>
      <c r="I22" s="141"/>
      <c r="J22" s="36" t="s">
        <v>1029</v>
      </c>
      <c r="K22" s="141"/>
      <c r="L22" s="36" t="s">
        <v>1030</v>
      </c>
      <c r="M22" s="141"/>
      <c r="N22" s="36"/>
      <c r="O22" s="141"/>
      <c r="P22" s="36"/>
      <c r="Q22" s="141"/>
      <c r="R22" s="36"/>
      <c r="S22" s="76"/>
      <c r="T22" s="76"/>
      <c r="U22" s="76"/>
      <c r="V22" s="76"/>
      <c r="W22" s="76"/>
      <c r="X22" s="76"/>
      <c r="Y22" s="76"/>
    </row>
    <row r="23" spans="1:25" ht="15.75" thickBot="1">
      <c r="A23" s="28" t="str">
        <f>A20</f>
        <v>Shot</v>
      </c>
      <c r="B23" s="2" t="s">
        <v>10</v>
      </c>
      <c r="C23" s="33">
        <v>707</v>
      </c>
      <c r="D23" s="35" t="str">
        <f>_xlfn.IFERROR(VLOOKUP(C23,Athletes,9,FALSE),"")</f>
        <v>Anna Fraser</v>
      </c>
      <c r="E23" s="33">
        <v>301</v>
      </c>
      <c r="F23" s="35" t="str">
        <f>_xlfn.IFERROR(VLOOKUP(E23,Athletes,9,FALSE),"")</f>
        <v>Georgia Antliff</v>
      </c>
      <c r="G23" s="33">
        <v>640</v>
      </c>
      <c r="H23" s="35" t="str">
        <f>_xlfn.IFERROR(VLOOKUP(G23,Athletes,9,FALSE),"")</f>
        <v>Holly Thomson</v>
      </c>
      <c r="I23" s="33">
        <v>502</v>
      </c>
      <c r="J23" s="35" t="str">
        <f>_xlfn.IFERROR(VLOOKUP(I23,Athletes,9,FALSE),"")</f>
        <v>SylvieSlater</v>
      </c>
      <c r="K23" s="33">
        <v>115</v>
      </c>
      <c r="L23" s="35" t="str">
        <f>_xlfn.IFERROR(VLOOKUP(K23,Athletes,9,FALSE),"")</f>
        <v>Hayley Curran </v>
      </c>
      <c r="M23" s="33"/>
      <c r="N23" s="35">
        <f>_xlfn.IFERROR(VLOOKUP(M23,Athletes,9,FALSE),"")</f>
      </c>
      <c r="O23" s="33"/>
      <c r="P23" s="35">
        <f>_xlfn.IFERROR(VLOOKUP(O23,Athletes,9,FALSE),"")</f>
      </c>
      <c r="Q23" s="33"/>
      <c r="R23" s="35">
        <f>_xlfn.IFERROR(VLOOKUP(Q23,Athletes,9,FALSE),"")</f>
      </c>
      <c r="S23" s="76"/>
      <c r="T23" s="76"/>
      <c r="U23" s="76"/>
      <c r="V23" s="76"/>
      <c r="W23" s="76"/>
      <c r="X23" s="76"/>
      <c r="Y23" s="76"/>
    </row>
    <row r="24" spans="1:25" ht="15">
      <c r="A24" s="29" t="s">
        <v>13</v>
      </c>
      <c r="B24" s="1" t="s">
        <v>11</v>
      </c>
      <c r="C24" s="140"/>
      <c r="D24" s="34" t="str">
        <f>_xlfn.IFERROR(VLOOKUP(C23,AthletesClub,11,FALSE),"")</f>
        <v>Ross County AC</v>
      </c>
      <c r="E24" s="140"/>
      <c r="F24" s="34" t="str">
        <f>_xlfn.IFERROR(VLOOKUP(E23,AthletesClub,11,FALSE),"")</f>
        <v>Inverness Harriers</v>
      </c>
      <c r="G24" s="140"/>
      <c r="H24" s="34" t="str">
        <f>_xlfn.IFERROR(VLOOKUP(G23,AthletesClub,11,FALSE),"")</f>
        <v>Nairn AAC</v>
      </c>
      <c r="I24" s="140"/>
      <c r="J24" s="34" t="str">
        <f>_xlfn.IFERROR(VLOOKUP(I23,AthletesClub,11,FALSE),"")</f>
        <v>Moray RR</v>
      </c>
      <c r="K24" s="140"/>
      <c r="L24" s="34" t="str">
        <f>_xlfn.IFERROR(VLOOKUP(K23,AthletesClub,11,FALSE),"")</f>
        <v>Elgin AAC</v>
      </c>
      <c r="M24" s="140"/>
      <c r="N24" s="34">
        <f>_xlfn.IFERROR(VLOOKUP(M23,AthletesClub,11,FALSE),"")</f>
      </c>
      <c r="O24" s="140"/>
      <c r="P24" s="34">
        <f>_xlfn.IFERROR(VLOOKUP(O23,AthletesClub,11,FALSE),"")</f>
      </c>
      <c r="Q24" s="140"/>
      <c r="R24" s="34">
        <f>_xlfn.IFERROR(VLOOKUP(Q23,AthletesClub,11,FALSE),"")</f>
      </c>
      <c r="S24" s="75">
        <f>_xlfn.IFERROR(_xlfn.IFS(D24="Elgin AAC",8,F24="Elgin AAC",7,H24="Elgin AAC",6,J24="Elgin AAC",5,L24="Elgin AAC",4,N24="Elgin AAC",3,P24="Elgin AAC",2,R24="Elgin AAC",1),"")</f>
        <v>4</v>
      </c>
      <c r="T24" s="75">
        <f>_xlfn.IFERROR(_xlfn.IFS(D24="East Sutherland",8,F24="East Sutherland",7,H24="East Sutherland",6,J24="East Sutherland",5,L24="East Sutherland",4,N24="East Sutherland",3,P24="East Sutherland",2,R24="East Sutherland",1),"")</f>
      </c>
      <c r="U24" s="75">
        <f>_xlfn.IFERROR(_xlfn.IFS(D24="Forres Harriers",8,F24="Forres Harriers",7,H24="Forres Harriers",6,J24="Forres Harriers",5,L24="Forres Harriers",4,N24="Forres Harriers",3,P24="Forres Harriers",2,R24="Forres Harriers",1),"")</f>
      </c>
      <c r="V24" s="75">
        <f>_xlfn.IFERROR(_xlfn.IFS(D24="Inverness Harriers",8,F24="Inverness Harriers",7,H24="Inverness Harriers",6,J24="Inverness Harriers",5,L24="Inverness Harriers",4,N24="Inverness Harriers",3,P24="Inverness Harriers",2,R24="Inverness Harriers",1),"")</f>
        <v>7</v>
      </c>
      <c r="W24" s="75">
        <f>_xlfn.IFERROR(_xlfn.IFS(D24="Moray RR",8,F24="Moray RR",7,H24="Moray RR",6,J24="Moray RR",5,L24="Moray RR",4,N24="Moray RR",3,P24="Moray RR",2,R24="Moray RR",1),"")</f>
        <v>5</v>
      </c>
      <c r="X24" s="75">
        <f>_xlfn.IFERROR(_xlfn.IFS(D24="Nairn AAC",8,F24="Nairn AAC",7,H24="Nairn AAC",6,J24="Nairn AAC",5,L24="Nairn AAC",4,N24="Nairn AAC",3,P24="Nairn AAC",2,R24="Nairn AAC",1),"")</f>
        <v>6</v>
      </c>
      <c r="Y24" s="75">
        <f>_xlfn.IFERROR(_xlfn.IFS(D24="Ross County AC",8,F24="Ross County AC",7,H24="Ross County AC",6,J24="Ross County AC",5,L24="Ross County AC",4,N24="Ross County AC",3,P24="Ross County AC",2,R24="Ross County AC",1),"")</f>
        <v>8</v>
      </c>
    </row>
    <row r="25" spans="1:25" ht="15.75" thickBot="1">
      <c r="A25" s="30"/>
      <c r="B25" s="3" t="s">
        <v>12</v>
      </c>
      <c r="C25" s="141"/>
      <c r="D25" s="36" t="s">
        <v>1031</v>
      </c>
      <c r="E25" s="141"/>
      <c r="F25" s="36" t="s">
        <v>1032</v>
      </c>
      <c r="G25" s="141"/>
      <c r="H25" s="36" t="s">
        <v>1033</v>
      </c>
      <c r="I25" s="141"/>
      <c r="J25" s="36" t="s">
        <v>1034</v>
      </c>
      <c r="K25" s="141"/>
      <c r="L25" s="36" t="s">
        <v>1035</v>
      </c>
      <c r="M25" s="141"/>
      <c r="N25" s="36"/>
      <c r="O25" s="141"/>
      <c r="P25" s="36"/>
      <c r="Q25" s="141"/>
      <c r="R25" s="36"/>
      <c r="S25" s="78"/>
      <c r="T25" s="78"/>
      <c r="U25" s="78"/>
      <c r="V25" s="78"/>
      <c r="W25" s="78"/>
      <c r="X25" s="78"/>
      <c r="Y25" s="78"/>
    </row>
    <row r="26" spans="1:25" ht="15.75" thickBot="1">
      <c r="A26" s="28" t="s">
        <v>790</v>
      </c>
      <c r="B26" s="2" t="s">
        <v>10</v>
      </c>
      <c r="C26" s="33">
        <v>499</v>
      </c>
      <c r="D26" s="35">
        <f>_xlfn.IFERROR(VLOOKUP(C26,Athletes,9,FALSE),"")</f>
        <v>0</v>
      </c>
      <c r="E26" s="33">
        <v>199</v>
      </c>
      <c r="F26" s="35" t="str">
        <f>_xlfn.IFERROR(VLOOKUP(E26,Athletes,9,FALSE),"")</f>
        <v> </v>
      </c>
      <c r="G26" s="33">
        <v>699</v>
      </c>
      <c r="H26" s="35">
        <f>_xlfn.IFERROR(VLOOKUP(G26,Athletes,9,FALSE),"")</f>
        <v>0</v>
      </c>
      <c r="I26" s="33">
        <v>798</v>
      </c>
      <c r="J26" s="35">
        <f>_xlfn.IFERROR(VLOOKUP(I26,Athletes,9,FALSE),"")</f>
      </c>
      <c r="K26" s="33">
        <v>599</v>
      </c>
      <c r="L26" s="35">
        <f>_xlfn.IFERROR(VLOOKUP(K26,Athletes,9,FALSE),"")</f>
        <v>0</v>
      </c>
      <c r="M26" s="33"/>
      <c r="N26" s="35">
        <f>_xlfn.IFERROR(VLOOKUP(M26,Athletes,9,FALSE),"")</f>
      </c>
      <c r="O26" s="33"/>
      <c r="P26" s="35">
        <f>_xlfn.IFERROR(VLOOKUP(O26,Athletes,9,FALSE),"")</f>
      </c>
      <c r="Q26" s="33"/>
      <c r="R26" s="35">
        <f>_xlfn.IFERROR(VLOOKUP(Q26,Athletes,9,FALSE),"")</f>
      </c>
      <c r="S26" s="76"/>
      <c r="T26" s="76"/>
      <c r="U26" s="76"/>
      <c r="V26" s="76"/>
      <c r="W26" s="76"/>
      <c r="X26" s="76"/>
      <c r="Y26" s="76"/>
    </row>
    <row r="27" spans="1:25" ht="15">
      <c r="A27" s="29" t="s">
        <v>842</v>
      </c>
      <c r="B27" s="1" t="s">
        <v>11</v>
      </c>
      <c r="C27" s="140"/>
      <c r="D27" s="34" t="str">
        <f>_xlfn.IFERROR(VLOOKUP(C26,AthletesClub,11,FALSE),"")</f>
        <v>Inverness Harriers</v>
      </c>
      <c r="E27" s="140"/>
      <c r="F27" s="34" t="str">
        <f>_xlfn.IFERROR(VLOOKUP(E26,AthletesClub,11,FALSE),"")</f>
        <v>Elgin AAC</v>
      </c>
      <c r="G27" s="140"/>
      <c r="H27" s="34" t="str">
        <f>_xlfn.IFERROR(VLOOKUP(G26,AthletesClub,11,FALSE),"")</f>
        <v>Nairn AAC</v>
      </c>
      <c r="I27" s="140"/>
      <c r="J27" s="34" t="str">
        <f>_xlfn.IFERROR(VLOOKUP(I26,AthletesClub,11,FALSE),"")</f>
        <v>Ross County AC</v>
      </c>
      <c r="K27" s="140"/>
      <c r="L27" s="34" t="str">
        <f>_xlfn.IFERROR(VLOOKUP(K26,AthletesClub,11,FALSE),"")</f>
        <v>Moray RR</v>
      </c>
      <c r="M27" s="140"/>
      <c r="N27" s="34">
        <f>_xlfn.IFERROR(VLOOKUP(M26,AthletesClub,11,FALSE),"")</f>
      </c>
      <c r="O27" s="140"/>
      <c r="P27" s="34">
        <f>_xlfn.IFERROR(VLOOKUP(O26,AthletesClub,11,FALSE),"")</f>
      </c>
      <c r="Q27" s="140"/>
      <c r="R27" s="34">
        <f>_xlfn.IFERROR(VLOOKUP(Q26,AthletesClub,11,FALSE),"")</f>
      </c>
      <c r="S27" s="75">
        <f>_xlfn.IFERROR(_xlfn.IFS(D27="Elgin AAC",8,F27="Elgin AAC",7,H27="Elgin AAC",6,J27="Elgin AAC",5,L27="Elgin AAC",4,N27="Elgin AAC",3,P27="Elgin AAC",2,R27="Elgin AAC",1),"")</f>
        <v>7</v>
      </c>
      <c r="T27" s="75">
        <f>_xlfn.IFERROR(_xlfn.IFS(D27="East Sutherland",8,F27="East Sutherland",7,H27="East Sutherland",6,J27="East Sutherland",5,L27="East Sutherland",4,N27="East Sutherland",3,P27="East Sutherland",2,R27="East Sutherland",1),"")</f>
      </c>
      <c r="U27" s="75">
        <f>_xlfn.IFERROR(_xlfn.IFS(D27="Forres Harriers",8,F27="Forres Harriers",7,H27="Forres Harriers",6,J27="Forres Harriers",5,L27="Forres Harriers",4,N27="Forres Harriers",3,P27="Forres Harriers",2,R27="Forres Harriers",1),"")</f>
      </c>
      <c r="V27" s="75">
        <f>_xlfn.IFERROR(_xlfn.IFS(D27="Inverness Harriers",8,F27="Inverness Harriers",7,H27="Inverness Harriers",6,J27="Inverness Harriers",5,L27="Inverness Harriers",4,N27="Inverness Harriers",3,P27="Inverness Harriers",2,R27="Inverness Harriers",1),"")</f>
        <v>8</v>
      </c>
      <c r="W27" s="75">
        <f>_xlfn.IFERROR(_xlfn.IFS(D27="Moray RR",8,F27="Moray RR",7,H27="Moray RR",6,J27="Moray RR",5,L27="Moray RR",4,N27="Moray RR",3,P27="Moray RR",2,R27="Moray RR",1),"")</f>
        <v>4</v>
      </c>
      <c r="X27" s="75">
        <f>_xlfn.IFERROR(_xlfn.IFS(D27="Nairn AAC",8,F27="Nairn AAC",7,H27="Nairn AAC",6,J27="Nairn AAC",5,L27="Nairn AAC",4,N27="Nairn AAC",3,P27="Nairn AAC",2,R27="Nairn AAC",1),"")</f>
        <v>6</v>
      </c>
      <c r="Y27" s="75">
        <f>_xlfn.IFERROR(_xlfn.IFS(D27="Ross County AC",8,F27="Ross County AC",7,H27="Ross County AC",6,J27="Ross County AC",5,L27="Ross County AC",4,N27="Ross County AC",3,P27="Ross County AC",2,R27="Ross County AC",1),"")</f>
        <v>5</v>
      </c>
    </row>
    <row r="28" spans="1:25" ht="15.75" thickBot="1">
      <c r="A28" s="30"/>
      <c r="B28" s="3" t="s">
        <v>12</v>
      </c>
      <c r="C28" s="141"/>
      <c r="D28" s="36" t="s">
        <v>999</v>
      </c>
      <c r="E28" s="141"/>
      <c r="F28" s="36" t="s">
        <v>1000</v>
      </c>
      <c r="G28" s="141"/>
      <c r="H28" s="36" t="s">
        <v>1001</v>
      </c>
      <c r="I28" s="141"/>
      <c r="J28" s="36" t="s">
        <v>1002</v>
      </c>
      <c r="K28" s="141"/>
      <c r="L28" s="36" t="s">
        <v>1010</v>
      </c>
      <c r="M28" s="141"/>
      <c r="N28" s="36"/>
      <c r="O28" s="141"/>
      <c r="P28" s="36"/>
      <c r="Q28" s="141"/>
      <c r="R28" s="36"/>
      <c r="S28" s="76"/>
      <c r="T28" s="76"/>
      <c r="U28" s="76"/>
      <c r="V28" s="76"/>
      <c r="W28" s="76"/>
      <c r="X28" s="76"/>
      <c r="Y28" s="76"/>
    </row>
    <row r="29" spans="19:25" ht="15.75" thickBot="1">
      <c r="S29" s="82">
        <f aca="true" t="shared" si="0" ref="S29:Y29">SUM(S2:S28)</f>
        <v>58</v>
      </c>
      <c r="T29" s="82">
        <f t="shared" si="0"/>
        <v>0</v>
      </c>
      <c r="U29" s="82">
        <f t="shared" si="0"/>
        <v>0</v>
      </c>
      <c r="V29" s="82">
        <f t="shared" si="0"/>
        <v>62</v>
      </c>
      <c r="W29" s="82">
        <f t="shared" si="0"/>
        <v>39</v>
      </c>
      <c r="X29" s="82">
        <f t="shared" si="0"/>
        <v>62</v>
      </c>
      <c r="Y29" s="83">
        <f t="shared" si="0"/>
        <v>49</v>
      </c>
    </row>
    <row r="30" spans="19:25" ht="16.5" thickBot="1">
      <c r="S30" s="88"/>
      <c r="T30" s="84"/>
      <c r="U30" s="84"/>
      <c r="V30" s="84"/>
      <c r="W30" s="84"/>
      <c r="X30" s="84"/>
      <c r="Y30" s="85"/>
    </row>
    <row r="31" spans="19:25" ht="15.75" thickBot="1">
      <c r="S31" s="89" t="s">
        <v>2</v>
      </c>
      <c r="T31" s="90" t="s">
        <v>3</v>
      </c>
      <c r="U31" s="90" t="s">
        <v>4</v>
      </c>
      <c r="V31" s="90" t="s">
        <v>5</v>
      </c>
      <c r="W31" s="90" t="s">
        <v>6</v>
      </c>
      <c r="X31" s="90" t="s">
        <v>7</v>
      </c>
      <c r="Y31" s="91" t="s">
        <v>8</v>
      </c>
    </row>
  </sheetData>
  <sheetProtection password="CC51" sheet="1" objects="1" scenarios="1" selectLockedCells="1" selectUnlockedCells="1"/>
  <mergeCells count="8">
    <mergeCell ref="O1:P1"/>
    <mergeCell ref="Q1:R1"/>
    <mergeCell ref="C1:D1"/>
    <mergeCell ref="E1:F1"/>
    <mergeCell ref="G1:H1"/>
    <mergeCell ref="I1:J1"/>
    <mergeCell ref="K1:L1"/>
    <mergeCell ref="M1:N1"/>
  </mergeCells>
  <dataValidations count="1">
    <dataValidation type="list" allowBlank="1" showInputMessage="1" showErrorMessage="1" sqref="F35">
      <formula1>"Elgin,Forres,Inverness,Moray RR,Nairn,Ross County,East Sutherland"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AA37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0.140625" style="0" bestFit="1" customWidth="1"/>
    <col min="3" max="3" width="5.28125" style="0" bestFit="1" customWidth="1"/>
    <col min="4" max="4" width="19.7109375" style="0" bestFit="1" customWidth="1"/>
    <col min="5" max="5" width="5.28125" style="0" bestFit="1" customWidth="1"/>
    <col min="6" max="6" width="20.7109375" style="0" customWidth="1"/>
    <col min="7" max="7" width="5.28125" style="0" bestFit="1" customWidth="1"/>
    <col min="8" max="8" width="20.7109375" style="0" customWidth="1"/>
    <col min="9" max="9" width="5.28125" style="0" bestFit="1" customWidth="1"/>
    <col min="10" max="10" width="20.7109375" style="0" customWidth="1"/>
    <col min="11" max="11" width="5.28125" style="0" bestFit="1" customWidth="1"/>
    <col min="12" max="12" width="20.7109375" style="0" customWidth="1"/>
    <col min="13" max="13" width="5.28125" style="0" bestFit="1" customWidth="1"/>
    <col min="14" max="14" width="20.7109375" style="0" customWidth="1"/>
    <col min="15" max="15" width="5.28125" style="0" bestFit="1" customWidth="1"/>
    <col min="16" max="16" width="20.7109375" style="0" customWidth="1"/>
    <col min="17" max="17" width="5.28125" style="0" bestFit="1" customWidth="1"/>
    <col min="18" max="18" width="20.7109375" style="0" customWidth="1"/>
  </cols>
  <sheetData>
    <row r="1" spans="1:25" ht="15.75" thickBot="1">
      <c r="A1" s="27" t="s">
        <v>0</v>
      </c>
      <c r="B1" s="27" t="s">
        <v>16</v>
      </c>
      <c r="C1" s="201" t="s">
        <v>782</v>
      </c>
      <c r="D1" s="202"/>
      <c r="E1" s="201" t="s">
        <v>783</v>
      </c>
      <c r="F1" s="202"/>
      <c r="G1" s="204" t="s">
        <v>784</v>
      </c>
      <c r="H1" s="205"/>
      <c r="I1" s="201" t="s">
        <v>785</v>
      </c>
      <c r="J1" s="202"/>
      <c r="K1" s="204" t="s">
        <v>786</v>
      </c>
      <c r="L1" s="205"/>
      <c r="M1" s="204" t="s">
        <v>787</v>
      </c>
      <c r="N1" s="205"/>
      <c r="O1" s="201" t="s">
        <v>788</v>
      </c>
      <c r="P1" s="202"/>
      <c r="Q1" s="201" t="s">
        <v>789</v>
      </c>
      <c r="R1" s="203"/>
      <c r="S1" s="80" t="s">
        <v>2</v>
      </c>
      <c r="T1" s="81" t="s">
        <v>3</v>
      </c>
      <c r="U1" s="81" t="s">
        <v>4</v>
      </c>
      <c r="V1" s="81" t="s">
        <v>5</v>
      </c>
      <c r="W1" s="81" t="s">
        <v>6</v>
      </c>
      <c r="X1" s="81" t="s">
        <v>7</v>
      </c>
      <c r="Y1" s="81" t="s">
        <v>8</v>
      </c>
    </row>
    <row r="2" spans="1:25" ht="15.75" thickBot="1">
      <c r="A2" s="28" t="s">
        <v>840</v>
      </c>
      <c r="B2" s="31" t="s">
        <v>10</v>
      </c>
      <c r="C2" s="33">
        <v>477</v>
      </c>
      <c r="D2" s="35" t="str">
        <f>_xlfn.IFERROR(VLOOKUP(C2,Athletes,9,FALSE),"")</f>
        <v>Ruairidh Munro</v>
      </c>
      <c r="E2" s="33">
        <v>153</v>
      </c>
      <c r="F2" s="35" t="str">
        <f>_xlfn.IFERROR(VLOOKUP(E2,Athletes,9,FALSE),"")</f>
        <v>Scott Hamilton</v>
      </c>
      <c r="G2" s="33"/>
      <c r="H2" s="35">
        <f>_xlfn.IFERROR(VLOOKUP(G2,Athletes,9,FALSE),"")</f>
      </c>
      <c r="I2" s="33"/>
      <c r="J2" s="35">
        <f>_xlfn.IFERROR(VLOOKUP(I2,Athletes,9,FALSE),"")</f>
      </c>
      <c r="K2" s="33"/>
      <c r="L2" s="35">
        <f>_xlfn.IFERROR(VLOOKUP(K2,Athletes,9,FALSE),"")</f>
      </c>
      <c r="M2" s="33"/>
      <c r="N2" s="35">
        <f>_xlfn.IFERROR(VLOOKUP(M2,Athletes,9,FALSE),"")</f>
      </c>
      <c r="O2" s="33"/>
      <c r="P2" s="35">
        <f>_xlfn.IFERROR(VLOOKUP(O2,Athletes,9,FALSE),"")</f>
      </c>
      <c r="Q2" s="33"/>
      <c r="R2" s="35">
        <f>_xlfn.IFERROR(VLOOKUP(Q2,Athletes,9,FALSE),"")</f>
      </c>
      <c r="S2" s="73"/>
      <c r="T2" s="74"/>
      <c r="U2" s="74"/>
      <c r="V2" s="74"/>
      <c r="W2" s="74"/>
      <c r="X2" s="74"/>
      <c r="Y2" s="74"/>
    </row>
    <row r="3" spans="1:25" ht="15">
      <c r="A3" s="29" t="s">
        <v>9</v>
      </c>
      <c r="B3" s="1" t="s">
        <v>11</v>
      </c>
      <c r="C3" s="140"/>
      <c r="D3" s="34" t="str">
        <f>_xlfn.IFERROR(VLOOKUP(C2,AthletesClub,11,FALSE),"")</f>
        <v>Inverness Harriers</v>
      </c>
      <c r="E3" s="140"/>
      <c r="F3" s="34" t="str">
        <f>_xlfn.IFERROR(VLOOKUP(E2,AthletesClub,11,FALSE),"")</f>
        <v>Elgin AAC</v>
      </c>
      <c r="G3" s="140"/>
      <c r="H3" s="34">
        <f>_xlfn.IFERROR(VLOOKUP(G2,AthletesClub,11,FALSE),"")</f>
      </c>
      <c r="I3" s="140"/>
      <c r="J3" s="34">
        <f>_xlfn.IFERROR(VLOOKUP(I2,AthletesClub,11,FALSE),"")</f>
      </c>
      <c r="K3" s="140"/>
      <c r="L3" s="34">
        <f>_xlfn.IFERROR(VLOOKUP(K2,AthletesClub,11,FALSE),"")</f>
      </c>
      <c r="M3" s="140"/>
      <c r="N3" s="34">
        <f>_xlfn.IFERROR(VLOOKUP(M2,AthletesClub,11,FALSE),"")</f>
      </c>
      <c r="O3" s="140"/>
      <c r="P3" s="34">
        <f>_xlfn.IFERROR(VLOOKUP(O2,AthletesClub,11,FALSE),"")</f>
      </c>
      <c r="Q3" s="140"/>
      <c r="R3" s="34">
        <f>_xlfn.IFERROR(VLOOKUP(Q2,AthletesClub,11,FALSE),"")</f>
      </c>
      <c r="S3" s="75">
        <f>_xlfn.IFERROR(_xlfn.IFS(D3="Elgin AAC",8,F3="Elgin AAC",7,H3="Elgin AAC",6,J3="Elgin AAC",5,L3="Elgin AAC",4,N3="Elgin AAC",3,P3="Elgin AAC",2,R3="Elgin AAC",1),"")</f>
        <v>7</v>
      </c>
      <c r="T3" s="75">
        <f>_xlfn.IFERROR(_xlfn.IFS(D3="East Sutherland",8,F3="East Sutherland",7,H3="East Sutherland",6,J3="East Sutherland",5,L3="East Sutherland",4,N3="East Sutherland",3,P3="East Sutherland",2,R3="East Sutherland",1),"")</f>
      </c>
      <c r="U3" s="75">
        <f>_xlfn.IFERROR(_xlfn.IFS(D3="Forres Harriers",8,F3="Forres Harriers",7,H3="Forres Harriers",6,J3="Forres Harriers",5,L3="Forres Harriers",4,N3="Forres Harriers",3,P3="Forres Harriers",2,R3="Forres Harriers",1),"")</f>
      </c>
      <c r="V3" s="75">
        <f>_xlfn.IFERROR(_xlfn.IFS(D3="Inverness Harriers",8,F3="Inverness Harriers",7,H3="Inverness Harriers",6,J3="Inverness Harriers",5,L3="Inverness Harriers",4,N3="Inverness Harriers",3,P3="Inverness Harriers",2,R3="Inverness Harriers",1),"")</f>
        <v>8</v>
      </c>
      <c r="W3" s="75">
        <f>_xlfn.IFERROR(_xlfn.IFS(D3="Moray RR",8,F3="Moray RR",7,H3="Moray RR",6,J3="Moray RR",5,L3="Moray RR",4,N3="Moray RR",3,P3="Moray RR",2,R3="Moray RR",1),"")</f>
      </c>
      <c r="X3" s="75">
        <f>_xlfn.IFERROR(_xlfn.IFS(D3="Nairn AAC",8,F3="Nairn AAC",7,H3="Nairn AAC",6,J3="Nairn AAC",5,L3="Nairn AAC",4,N3="Nairn AAC",3,P3="Nairn AAC",2,R3="Nairn AAC",1),"")</f>
      </c>
      <c r="Y3" s="75">
        <f>_xlfn.IFERROR(_xlfn.IFS(D3="Ross County AC",8,F3="Ross County AC",7,H3="Ross County AC",6,J3="Ross County AC",5,L3="Ross County AC",4,N3="Ross County AC",3,P3="Ross County AC",2,R3="Ross County AC",1),"")</f>
      </c>
    </row>
    <row r="4" spans="1:26" ht="15.75" thickBot="1">
      <c r="A4" s="30"/>
      <c r="B4" s="3" t="s">
        <v>12</v>
      </c>
      <c r="C4" s="141"/>
      <c r="D4" s="36">
        <v>59.95</v>
      </c>
      <c r="E4" s="141"/>
      <c r="F4" s="36" t="s">
        <v>896</v>
      </c>
      <c r="G4" s="141"/>
      <c r="H4" s="36"/>
      <c r="I4" s="141"/>
      <c r="J4" s="36"/>
      <c r="K4" s="141"/>
      <c r="L4" s="36"/>
      <c r="M4" s="141"/>
      <c r="N4" s="36"/>
      <c r="O4" s="141"/>
      <c r="P4" s="36"/>
      <c r="Q4" s="141"/>
      <c r="R4" s="36"/>
      <c r="S4" s="76"/>
      <c r="T4" s="76"/>
      <c r="U4" s="76"/>
      <c r="V4" s="76"/>
      <c r="W4" s="76"/>
      <c r="X4" s="76"/>
      <c r="Y4" s="76"/>
      <c r="Z4" s="72"/>
    </row>
    <row r="5" spans="1:26" ht="15.75" thickBot="1">
      <c r="A5" s="28" t="str">
        <f>A2</f>
        <v>400mH</v>
      </c>
      <c r="B5" s="31" t="s">
        <v>10</v>
      </c>
      <c r="C5" s="33"/>
      <c r="D5" s="35">
        <f>_xlfn.IFERROR(VLOOKUP(C5,Athletes,9,FALSE),"")</f>
      </c>
      <c r="E5" s="33"/>
      <c r="F5" s="35">
        <f>_xlfn.IFERROR(VLOOKUP(E5,Athletes,9,FALSE),"")</f>
      </c>
      <c r="G5" s="33"/>
      <c r="H5" s="35">
        <f>_xlfn.IFERROR(VLOOKUP(G5,Athletes,9,FALSE),"")</f>
      </c>
      <c r="I5" s="33"/>
      <c r="J5" s="35">
        <f>_xlfn.IFERROR(VLOOKUP(I5,Athletes,9,FALSE),"")</f>
      </c>
      <c r="K5" s="33"/>
      <c r="L5" s="35">
        <f>_xlfn.IFERROR(VLOOKUP(K5,Athletes,9,FALSE),"")</f>
      </c>
      <c r="M5" s="33"/>
      <c r="N5" s="35">
        <f>_xlfn.IFERROR(VLOOKUP(M5,Athletes,9,FALSE),"")</f>
      </c>
      <c r="O5" s="33"/>
      <c r="P5" s="35">
        <f>_xlfn.IFERROR(VLOOKUP(O5,Athletes,9,FALSE),"")</f>
      </c>
      <c r="Q5" s="33"/>
      <c r="R5" s="35">
        <f>_xlfn.IFERROR(VLOOKUP(Q5,Athletes,9,FALSE),"")</f>
      </c>
      <c r="S5" s="76"/>
      <c r="T5" s="76"/>
      <c r="U5" s="76"/>
      <c r="V5" s="76"/>
      <c r="W5" s="76"/>
      <c r="X5" s="76"/>
      <c r="Y5" s="76"/>
      <c r="Z5" s="72"/>
    </row>
    <row r="6" spans="1:25" ht="15">
      <c r="A6" s="29" t="s">
        <v>13</v>
      </c>
      <c r="B6" s="1" t="s">
        <v>11</v>
      </c>
      <c r="C6" s="140"/>
      <c r="D6" s="34">
        <f>_xlfn.IFERROR(VLOOKUP(C5,AthletesClub,11,FALSE),"")</f>
      </c>
      <c r="E6" s="140"/>
      <c r="F6" s="34">
        <f>_xlfn.IFERROR(VLOOKUP(E5,AthletesClub,11,FALSE),"")</f>
      </c>
      <c r="G6" s="140"/>
      <c r="H6" s="34">
        <f>_xlfn.IFERROR(VLOOKUP(G5,AthletesClub,11,FALSE),"")</f>
      </c>
      <c r="I6" s="140"/>
      <c r="J6" s="34">
        <f>_xlfn.IFERROR(VLOOKUP(I5,AthletesClub,11,FALSE),"")</f>
      </c>
      <c r="K6" s="140"/>
      <c r="L6" s="34">
        <f>_xlfn.IFERROR(VLOOKUP(K5,AthletesClub,11,FALSE),"")</f>
      </c>
      <c r="M6" s="140"/>
      <c r="N6" s="34">
        <f>_xlfn.IFERROR(VLOOKUP(M5,AthletesClub,11,FALSE),"")</f>
      </c>
      <c r="O6" s="140"/>
      <c r="P6" s="34">
        <f>_xlfn.IFERROR(VLOOKUP(O5,AthletesClub,11,FALSE),"")</f>
      </c>
      <c r="Q6" s="140"/>
      <c r="R6" s="34">
        <f>_xlfn.IFERROR(VLOOKUP(Q5,AthletesClub,11,FALSE),"")</f>
      </c>
      <c r="S6" s="75">
        <f>_xlfn.IFERROR(_xlfn.IFS(D6="Elgin AAC",8,F6="Elgin AAC",7,H6="Elgin AAC",6,J6="Elgin AAC",5,L6="Elgin AAC",4,N6="Elgin AAC",3,P6="Elgin AAC",2,R6="Elgin AAC",1),"")</f>
      </c>
      <c r="T6" s="75">
        <f>_xlfn.IFERROR(_xlfn.IFS(D6="East Sutherland",8,F6="East Sutherland",7,H6="East Sutherland",6,J6="East Sutherland",5,L6="East Sutherland",4,N6="East Sutherland",3,P6="East Sutherland",2,R6="East Sutherland",1),"")</f>
      </c>
      <c r="U6" s="75">
        <f>_xlfn.IFERROR(_xlfn.IFS(D6="Forres Harriers",8,F6="Forres Harriers",7,H6="Forres Harriers",6,J6="Forres Harriers",5,L6="Forres Harriers",4,N6="Forres Harriers",3,P6="Forres Harriers",2,R6="Forres Harriers",1),"")</f>
      </c>
      <c r="V6" s="75">
        <f>_xlfn.IFERROR(_xlfn.IFS(D6="Inverness Harriers",8,F6="Inverness Harriers",7,H6="Inverness Harriers",6,J6="Inverness Harriers",5,L6="Inverness Harriers",4,N6="Inverness Harriers",3,P6="Inverness Harriers",2,R6="Inverness Harriers",1),"")</f>
      </c>
      <c r="W6" s="75">
        <f>_xlfn.IFERROR(_xlfn.IFS(D6="Moray RR",8,F6="Moray RR",7,H6="Moray RR",6,J6="Moray RR",5,L6="Moray RR",4,N6="Moray RR",3,P6="Moray RR",2,R6="Moray RR",1),"")</f>
      </c>
      <c r="X6" s="75">
        <f>_xlfn.IFERROR(_xlfn.IFS(D6="Nairn AAC",8,F6="Nairn AAC",7,H6="Nairn AAC",6,J6="Nairn AAC",5,L6="Nairn AAC",4,N6="Nairn AAC",3,P6="Nairn AAC",2,R6="Nairn AAC",1),"")</f>
      </c>
      <c r="Y6" s="75">
        <f>_xlfn.IFERROR(_xlfn.IFS(D6="Ross County AC",8,F6="Ross County AC",7,H6="Ross County AC",6,J6="Ross County AC",5,L6="Ross County AC",4,N6="Ross County AC",3,P6="Ross County AC",2,R6="Ross County AC",1),"")</f>
      </c>
    </row>
    <row r="7" spans="1:26" ht="15.75" thickBot="1">
      <c r="A7" s="30"/>
      <c r="B7" s="3" t="s">
        <v>12</v>
      </c>
      <c r="C7" s="141"/>
      <c r="D7" s="36"/>
      <c r="E7" s="141"/>
      <c r="F7" s="36"/>
      <c r="G7" s="141"/>
      <c r="H7" s="36"/>
      <c r="I7" s="141"/>
      <c r="J7" s="36"/>
      <c r="K7" s="141"/>
      <c r="L7" s="36"/>
      <c r="M7" s="141"/>
      <c r="N7" s="36"/>
      <c r="O7" s="141"/>
      <c r="P7" s="36"/>
      <c r="Q7" s="141"/>
      <c r="R7" s="36"/>
      <c r="S7" s="78"/>
      <c r="T7" s="78"/>
      <c r="U7" s="78"/>
      <c r="V7" s="78"/>
      <c r="W7" s="78"/>
      <c r="X7" s="78"/>
      <c r="Y7" s="78"/>
      <c r="Z7" s="72"/>
    </row>
    <row r="8" spans="1:26" ht="15.75" thickBot="1">
      <c r="A8" s="28" t="s">
        <v>791</v>
      </c>
      <c r="B8" s="31" t="s">
        <v>10</v>
      </c>
      <c r="C8" s="33">
        <v>469</v>
      </c>
      <c r="D8" s="35" t="str">
        <f>_xlfn.IFERROR(VLOOKUP(C8,Athletes,9,FALSE),"")</f>
        <v>Callum Cushnie</v>
      </c>
      <c r="E8" s="33">
        <v>169</v>
      </c>
      <c r="F8" s="35" t="str">
        <f>_xlfn.IFERROR(VLOOKUP(E8,Athletes,9,FALSE),"")</f>
        <v>Josh Craik</v>
      </c>
      <c r="G8" s="33"/>
      <c r="H8" s="35">
        <f>_xlfn.IFERROR(VLOOKUP(G8,Athletes,9,FALSE),"")</f>
      </c>
      <c r="I8" s="33"/>
      <c r="J8" s="35">
        <f>_xlfn.IFERROR(VLOOKUP(I8,Athletes,9,FALSE),"")</f>
      </c>
      <c r="K8" s="33"/>
      <c r="L8" s="35">
        <f>_xlfn.IFERROR(VLOOKUP(K8,Athletes,9,FALSE),"")</f>
      </c>
      <c r="M8" s="33"/>
      <c r="N8" s="35">
        <f>_xlfn.IFERROR(VLOOKUP(M8,Athletes,9,FALSE),"")</f>
      </c>
      <c r="O8" s="33"/>
      <c r="P8" s="35">
        <f>_xlfn.IFERROR(VLOOKUP(O8,Athletes,9,FALSE),"")</f>
      </c>
      <c r="Q8" s="33"/>
      <c r="R8" s="35">
        <f>_xlfn.IFERROR(VLOOKUP(Q8,Athletes,9,FALSE),"")</f>
      </c>
      <c r="S8" s="76"/>
      <c r="T8" s="76"/>
      <c r="U8" s="76"/>
      <c r="V8" s="76"/>
      <c r="W8" s="76"/>
      <c r="X8" s="76"/>
      <c r="Y8" s="76"/>
      <c r="Z8" s="72"/>
    </row>
    <row r="9" spans="1:25" ht="15">
      <c r="A9" s="29" t="s">
        <v>9</v>
      </c>
      <c r="B9" s="1" t="s">
        <v>11</v>
      </c>
      <c r="C9" s="140"/>
      <c r="D9" s="34" t="str">
        <f>_xlfn.IFERROR(VLOOKUP(C8,AthletesClub,11,FALSE),"")</f>
        <v>Inverness Harriers</v>
      </c>
      <c r="E9" s="140"/>
      <c r="F9" s="34" t="str">
        <f>_xlfn.IFERROR(VLOOKUP(E8,AthletesClub,11,FALSE),"")</f>
        <v>Elgin AAC</v>
      </c>
      <c r="G9" s="140"/>
      <c r="H9" s="34">
        <f>_xlfn.IFERROR(VLOOKUP(G8,AthletesClub,11,FALSE),"")</f>
      </c>
      <c r="I9" s="140"/>
      <c r="J9" s="34">
        <f>_xlfn.IFERROR(VLOOKUP(I8,AthletesClub,11,FALSE),"")</f>
      </c>
      <c r="K9" s="140"/>
      <c r="L9" s="34">
        <f>_xlfn.IFERROR(VLOOKUP(K8,AthletesClub,11,FALSE),"")</f>
      </c>
      <c r="M9" s="140"/>
      <c r="N9" s="34">
        <f>_xlfn.IFERROR(VLOOKUP(M8,AthletesClub,11,FALSE),"")</f>
      </c>
      <c r="O9" s="140"/>
      <c r="P9" s="34">
        <f>_xlfn.IFERROR(VLOOKUP(O8,AthletesClub,11,FALSE),"")</f>
      </c>
      <c r="Q9" s="140"/>
      <c r="R9" s="34">
        <f>_xlfn.IFERROR(VLOOKUP(Q8,AthletesClub,11,FALSE),"")</f>
      </c>
      <c r="S9" s="75">
        <f>_xlfn.IFERROR(_xlfn.IFS(D9="Elgin AAC",8,F9="Elgin AAC",7,H9="Elgin AAC",6,J9="Elgin AAC",5,L9="Elgin AAC",4,N9="Elgin AAC",3,P9="Elgin AAC",2,R9="Elgin AAC",1),"")</f>
        <v>7</v>
      </c>
      <c r="T9" s="75">
        <f>_xlfn.IFERROR(_xlfn.IFS(D9="East Sutherland",8,F9="East Sutherland",7,H9="East Sutherland",6,J9="East Sutherland",5,L9="East Sutherland",4,N9="East Sutherland",3,P9="East Sutherland",2,R9="East Sutherland",1),"")</f>
      </c>
      <c r="U9" s="75">
        <f>_xlfn.IFERROR(_xlfn.IFS(D9="Forres Harriers",8,F9="Forres Harriers",7,H9="Forres Harriers",6,J9="Forres Harriers",5,L9="Forres Harriers",4,N9="Forres Harriers",3,P9="Forres Harriers",2,R9="Forres Harriers",1),"")</f>
      </c>
      <c r="V9" s="75">
        <f>_xlfn.IFERROR(_xlfn.IFS(D9="Inverness Harriers",8,F9="Inverness Harriers",7,H9="Inverness Harriers",6,J9="Inverness Harriers",5,L9="Inverness Harriers",4,N9="Inverness Harriers",3,P9="Inverness Harriers",2,R9="Inverness Harriers",1),"")</f>
        <v>8</v>
      </c>
      <c r="W9" s="75">
        <f>_xlfn.IFERROR(_xlfn.IFS(D9="Moray RR",8,F9="Moray RR",7,H9="Moray RR",6,J9="Moray RR",5,L9="Moray RR",4,N9="Moray RR",3,P9="Moray RR",2,R9="Moray RR",1),"")</f>
      </c>
      <c r="X9" s="75">
        <f>_xlfn.IFERROR(_xlfn.IFS(D9="Nairn AAC",8,F9="Nairn AAC",7,H9="Nairn AAC",6,J9="Nairn AAC",5,L9="Nairn AAC",4,N9="Nairn AAC",3,P9="Nairn AAC",2,R9="Nairn AAC",1),"")</f>
      </c>
      <c r="Y9" s="75">
        <f>_xlfn.IFERROR(_xlfn.IFS(D9="Ross County AC",8,F9="Ross County AC",7,H9="Ross County AC",6,J9="Ross County AC",5,L9="Ross County AC",4,N9="Ross County AC",3,P9="Ross County AC",2,R9="Ross County AC",1),"")</f>
      </c>
    </row>
    <row r="10" spans="1:27" ht="15.75" thickBot="1">
      <c r="A10" s="30"/>
      <c r="B10" s="3" t="s">
        <v>12</v>
      </c>
      <c r="C10" s="141"/>
      <c r="D10" s="36">
        <v>26.51</v>
      </c>
      <c r="E10" s="141"/>
      <c r="F10" s="36">
        <v>28.81</v>
      </c>
      <c r="G10" s="141"/>
      <c r="H10" s="36"/>
      <c r="I10" s="141"/>
      <c r="J10" s="36"/>
      <c r="K10" s="141"/>
      <c r="L10" s="36"/>
      <c r="M10" s="141"/>
      <c r="N10" s="36"/>
      <c r="O10" s="141"/>
      <c r="P10" s="36"/>
      <c r="Q10" s="141"/>
      <c r="R10" s="36"/>
      <c r="S10" s="76"/>
      <c r="T10" s="76"/>
      <c r="U10" s="76"/>
      <c r="V10" s="76"/>
      <c r="W10" s="76"/>
      <c r="X10" s="76"/>
      <c r="Y10" s="76"/>
      <c r="Z10" s="72"/>
      <c r="AA10" s="72"/>
    </row>
    <row r="11" spans="1:27" ht="15.75" thickBot="1">
      <c r="A11" s="28" t="str">
        <f>A8</f>
        <v>200m</v>
      </c>
      <c r="B11" s="31" t="s">
        <v>10</v>
      </c>
      <c r="C11" s="33">
        <v>160</v>
      </c>
      <c r="D11" s="35" t="str">
        <f>_xlfn.IFERROR(VLOOKUP(C11,Athletes,9,FALSE),"")</f>
        <v>Aaron Roy</v>
      </c>
      <c r="E11" s="33"/>
      <c r="F11" s="35">
        <f>_xlfn.IFERROR(VLOOKUP(E11,Athletes,9,FALSE),"")</f>
      </c>
      <c r="G11" s="33"/>
      <c r="H11" s="35">
        <f>_xlfn.IFERROR(VLOOKUP(G11,Athletes,9,FALSE),"")</f>
      </c>
      <c r="I11" s="33"/>
      <c r="J11" s="35">
        <f>_xlfn.IFERROR(VLOOKUP(I11,Athletes,9,FALSE),"")</f>
      </c>
      <c r="K11" s="33"/>
      <c r="L11" s="35">
        <f>_xlfn.IFERROR(VLOOKUP(K11,Athletes,9,FALSE),"")</f>
      </c>
      <c r="M11" s="33"/>
      <c r="N11" s="35">
        <f>_xlfn.IFERROR(VLOOKUP(M11,Athletes,9,FALSE),"")</f>
      </c>
      <c r="O11" s="33"/>
      <c r="P11" s="35">
        <f>_xlfn.IFERROR(VLOOKUP(O11,Athletes,9,FALSE),"")</f>
      </c>
      <c r="Q11" s="33"/>
      <c r="R11" s="35">
        <f>_xlfn.IFERROR(VLOOKUP(Q11,Athletes,9,FALSE),"")</f>
      </c>
      <c r="S11" s="76"/>
      <c r="T11" s="76"/>
      <c r="U11" s="76"/>
      <c r="V11" s="76"/>
      <c r="W11" s="76"/>
      <c r="X11" s="76"/>
      <c r="Y11" s="76"/>
      <c r="Z11" s="72"/>
      <c r="AA11" s="72"/>
    </row>
    <row r="12" spans="1:25" ht="15">
      <c r="A12" s="29" t="s">
        <v>13</v>
      </c>
      <c r="B12" s="1" t="s">
        <v>11</v>
      </c>
      <c r="C12" s="140"/>
      <c r="D12" s="34" t="str">
        <f>_xlfn.IFERROR(VLOOKUP(C11,AthletesClub,11,FALSE),"")</f>
        <v>Elgin AAC</v>
      </c>
      <c r="E12" s="140"/>
      <c r="F12" s="34">
        <f>_xlfn.IFERROR(VLOOKUP(E11,AthletesClub,11,FALSE),"")</f>
      </c>
      <c r="G12" s="140"/>
      <c r="H12" s="34">
        <f>_xlfn.IFERROR(VLOOKUP(G11,AthletesClub,11,FALSE),"")</f>
      </c>
      <c r="I12" s="140"/>
      <c r="J12" s="34">
        <f>_xlfn.IFERROR(VLOOKUP(I11,AthletesClub,11,FALSE),"")</f>
      </c>
      <c r="K12" s="140"/>
      <c r="L12" s="34">
        <f>_xlfn.IFERROR(VLOOKUP(K11,AthletesClub,11,FALSE),"")</f>
      </c>
      <c r="M12" s="140"/>
      <c r="N12" s="34">
        <f>_xlfn.IFERROR(VLOOKUP(M11,AthletesClub,11,FALSE),"")</f>
      </c>
      <c r="O12" s="140"/>
      <c r="P12" s="34">
        <f>_xlfn.IFERROR(VLOOKUP(O11,AthletesClub,11,FALSE),"")</f>
      </c>
      <c r="Q12" s="140"/>
      <c r="R12" s="34">
        <f>_xlfn.IFERROR(VLOOKUP(Q11,AthletesClub,11,FALSE),"")</f>
      </c>
      <c r="S12" s="75">
        <f>_xlfn.IFERROR(_xlfn.IFS(D12="Elgin AAC",8,F12="Elgin AAC",7,H12="Elgin AAC",6,J12="Elgin AAC",5,L12="Elgin AAC",4,N12="Elgin AAC",3,P12="Elgin AAC",2,R12="Elgin AAC",1),"")</f>
        <v>8</v>
      </c>
      <c r="T12" s="75">
        <f>_xlfn.IFERROR(_xlfn.IFS(D12="East Sutherland",8,F12="East Sutherland",7,H12="East Sutherland",6,J12="East Sutherland",5,L12="East Sutherland",4,N12="East Sutherland",3,P12="East Sutherland",2,R12="East Sutherland",1),"")</f>
      </c>
      <c r="U12" s="75">
        <f>_xlfn.IFERROR(_xlfn.IFS(D12="Forres Harriers",8,F12="Forres Harriers",7,H12="Forres Harriers",6,J12="Forres Harriers",5,L12="Forres Harriers",4,N12="Forres Harriers",3,P12="Forres Harriers",2,R12="Forres Harriers",1),"")</f>
      </c>
      <c r="V12" s="75">
        <f>_xlfn.IFERROR(_xlfn.IFS(D12="Inverness Harriers",8,F12="Inverness Harriers",7,H12="Inverness Harriers",6,J12="Inverness Harriers",5,L12="Inverness Harriers",4,N12="Inverness Harriers",3,P12="Inverness Harriers",2,R12="Inverness Harriers",1),"")</f>
      </c>
      <c r="W12" s="75">
        <f>_xlfn.IFERROR(_xlfn.IFS(D12="Moray RR",8,F12="Moray RR",7,H12="Moray RR",6,J12="Moray RR",5,L12="Moray RR",4,N12="Moray RR",3,P12="Moray RR",2,R12="Moray RR",1),"")</f>
      </c>
      <c r="X12" s="75">
        <f>_xlfn.IFERROR(_xlfn.IFS(D12="Nairn AAC",8,F12="Nairn AAC",7,H12="Nairn AAC",6,J12="Nairn AAC",5,L12="Nairn AAC",4,N12="Nairn AAC",3,P12="Nairn AAC",2,R12="Nairn AAC",1),"")</f>
      </c>
      <c r="Y12" s="75">
        <f>_xlfn.IFERROR(_xlfn.IFS(D12="Ross County AC",8,F12="Ross County AC",7,H12="Ross County AC",6,J12="Ross County AC",5,L12="Ross County AC",4,N12="Ross County AC",3,P12="Ross County AC",2,R12="Ross County AC",1),"")</f>
      </c>
    </row>
    <row r="13" spans="1:26" ht="15.75" thickBot="1">
      <c r="A13" s="30"/>
      <c r="B13" s="3" t="s">
        <v>12</v>
      </c>
      <c r="C13" s="141"/>
      <c r="D13" s="36">
        <v>32.8</v>
      </c>
      <c r="E13" s="141"/>
      <c r="F13" s="36"/>
      <c r="G13" s="141"/>
      <c r="H13" s="36"/>
      <c r="I13" s="141"/>
      <c r="J13" s="36"/>
      <c r="K13" s="141"/>
      <c r="L13" s="36"/>
      <c r="M13" s="141"/>
      <c r="N13" s="36"/>
      <c r="O13" s="141"/>
      <c r="P13" s="36"/>
      <c r="Q13" s="141"/>
      <c r="R13" s="36"/>
      <c r="S13" s="78"/>
      <c r="T13" s="78"/>
      <c r="U13" s="78"/>
      <c r="V13" s="78"/>
      <c r="W13" s="78"/>
      <c r="X13" s="78"/>
      <c r="Y13" s="78"/>
      <c r="Z13" s="72"/>
    </row>
    <row r="14" spans="1:26" ht="15.75" thickBot="1">
      <c r="A14" s="28" t="s">
        <v>792</v>
      </c>
      <c r="B14" s="31" t="s">
        <v>10</v>
      </c>
      <c r="C14" s="33">
        <v>810</v>
      </c>
      <c r="D14" s="35" t="str">
        <f>_xlfn.IFERROR(VLOOKUP(C14,Athletes,9,FALSE),"")</f>
        <v>Eoghann Gollan</v>
      </c>
      <c r="E14" s="33">
        <v>470</v>
      </c>
      <c r="F14" s="35" t="str">
        <f>_xlfn.IFERROR(VLOOKUP(E14,Athletes,9,FALSE),"")</f>
        <v>Finlay MacLennan</v>
      </c>
      <c r="G14" s="33">
        <v>169</v>
      </c>
      <c r="H14" s="35" t="str">
        <f>_xlfn.IFERROR(VLOOKUP(G14,Athletes,9,FALSE),"")</f>
        <v>Josh Craik</v>
      </c>
      <c r="I14" s="33"/>
      <c r="J14" s="35">
        <f>_xlfn.IFERROR(VLOOKUP(I14,Athletes,9,FALSE),"")</f>
      </c>
      <c r="K14" s="33"/>
      <c r="L14" s="35">
        <f>_xlfn.IFERROR(VLOOKUP(K14,Athletes,9,FALSE),"")</f>
      </c>
      <c r="M14" s="33"/>
      <c r="N14" s="35">
        <f>_xlfn.IFERROR(VLOOKUP(M14,Athletes,9,FALSE),"")</f>
      </c>
      <c r="O14" s="33"/>
      <c r="P14" s="35">
        <f>_xlfn.IFERROR(VLOOKUP(O14,Athletes,9,FALSE),"")</f>
      </c>
      <c r="Q14" s="33"/>
      <c r="R14" s="35">
        <f>_xlfn.IFERROR(VLOOKUP(Q14,Athletes,9,FALSE),"")</f>
      </c>
      <c r="S14" s="76"/>
      <c r="T14" s="76"/>
      <c r="U14" s="76"/>
      <c r="V14" s="76"/>
      <c r="W14" s="76"/>
      <c r="X14" s="76"/>
      <c r="Y14" s="76"/>
      <c r="Z14" s="72"/>
    </row>
    <row r="15" spans="1:25" ht="15">
      <c r="A15" s="29" t="s">
        <v>9</v>
      </c>
      <c r="B15" s="1" t="s">
        <v>11</v>
      </c>
      <c r="C15" s="140"/>
      <c r="D15" s="34" t="str">
        <f>_xlfn.IFERROR(VLOOKUP(C14,AthletesClub,11,FALSE),"")</f>
        <v>East Sutherland</v>
      </c>
      <c r="E15" s="140"/>
      <c r="F15" s="34" t="str">
        <f>_xlfn.IFERROR(VLOOKUP(E14,AthletesClub,11,FALSE),"")</f>
        <v>Inverness Harriers</v>
      </c>
      <c r="G15" s="140"/>
      <c r="H15" s="34" t="str">
        <f>_xlfn.IFERROR(VLOOKUP(G14,AthletesClub,11,FALSE),"")</f>
        <v>Elgin AAC</v>
      </c>
      <c r="I15" s="140"/>
      <c r="J15" s="34">
        <f>_xlfn.IFERROR(VLOOKUP(I14,AthletesClub,11,FALSE),"")</f>
      </c>
      <c r="K15" s="140"/>
      <c r="L15" s="34">
        <f>_xlfn.IFERROR(VLOOKUP(K14,AthletesClub,11,FALSE),"")</f>
      </c>
      <c r="M15" s="140"/>
      <c r="N15" s="34">
        <f>_xlfn.IFERROR(VLOOKUP(M14,AthletesClub,11,FALSE),"")</f>
      </c>
      <c r="O15" s="140"/>
      <c r="P15" s="34">
        <f>_xlfn.IFERROR(VLOOKUP(O14,AthletesClub,11,FALSE),"")</f>
      </c>
      <c r="Q15" s="140"/>
      <c r="R15" s="34">
        <f>_xlfn.IFERROR(VLOOKUP(Q14,AthletesClub,11,FALSE),"")</f>
      </c>
      <c r="S15" s="75">
        <f>_xlfn.IFERROR(_xlfn.IFS(D15="Elgin AAC",8,F15="Elgin AAC",7,H15="Elgin AAC",6,J15="Elgin AAC",5,L15="Elgin AAC",4,N15="Elgin AAC",3,P15="Elgin AAC",2,R15="Elgin AAC",1),"")</f>
        <v>6</v>
      </c>
      <c r="T15" s="75">
        <f>_xlfn.IFERROR(_xlfn.IFS(D15="East Sutherland",8,F15="East Sutherland",7,H15="East Sutherland",6,J15="East Sutherland",5,L15="East Sutherland",4,N15="East Sutherland",3,P15="East Sutherland",2,R15="East Sutherland",1),"")</f>
        <v>8</v>
      </c>
      <c r="U15" s="75">
        <f>_xlfn.IFERROR(_xlfn.IFS(D15="Forres Harriers",8,F15="Forres Harriers",7,H15="Forres Harriers",6,J15="Forres Harriers",5,L15="Forres Harriers",4,N15="Forres Harriers",3,P15="Forres Harriers",2,R15="Forres Harriers",1),"")</f>
      </c>
      <c r="V15" s="75">
        <f>_xlfn.IFERROR(_xlfn.IFS(D15="Inverness Harriers",8,F15="Inverness Harriers",7,H15="Inverness Harriers",6,J15="Inverness Harriers",5,L15="Inverness Harriers",4,N15="Inverness Harriers",3,P15="Inverness Harriers",2,R15="Inverness Harriers",1),"")</f>
        <v>7</v>
      </c>
      <c r="W15" s="75">
        <f>_xlfn.IFERROR(_xlfn.IFS(D15="Moray RR",8,F15="Moray RR",7,H15="Moray RR",6,J15="Moray RR",5,L15="Moray RR",4,N15="Moray RR",3,P15="Moray RR",2,R15="Moray RR",1),"")</f>
      </c>
      <c r="X15" s="75">
        <f>_xlfn.IFERROR(_xlfn.IFS(D15="Nairn AAC",8,F15="Nairn AAC",7,H15="Nairn AAC",6,J15="Nairn AAC",5,L15="Nairn AAC",4,N15="Nairn AAC",3,P15="Nairn AAC",2,R15="Nairn AAC",1),"")</f>
      </c>
      <c r="Y15" s="75">
        <f>_xlfn.IFERROR(_xlfn.IFS(D15="Ross County AC",8,F15="Ross County AC",7,H15="Ross County AC",6,J15="Ross County AC",5,L15="Ross County AC",4,N15="Ross County AC",3,P15="Ross County AC",2,R15="Ross County AC",1),"")</f>
      </c>
    </row>
    <row r="16" spans="1:26" ht="15.75" thickBot="1">
      <c r="A16" s="30"/>
      <c r="B16" s="3" t="s">
        <v>12</v>
      </c>
      <c r="C16" s="141"/>
      <c r="D16" s="36" t="s">
        <v>991</v>
      </c>
      <c r="E16" s="141"/>
      <c r="F16" s="36" t="s">
        <v>992</v>
      </c>
      <c r="G16" s="141"/>
      <c r="H16" s="36" t="s">
        <v>1124</v>
      </c>
      <c r="I16" s="141"/>
      <c r="J16" s="36"/>
      <c r="K16" s="141"/>
      <c r="L16" s="36"/>
      <c r="M16" s="141"/>
      <c r="N16" s="36"/>
      <c r="O16" s="141"/>
      <c r="P16" s="36"/>
      <c r="Q16" s="141"/>
      <c r="R16" s="36"/>
      <c r="S16" s="76"/>
      <c r="T16" s="76"/>
      <c r="U16" s="76"/>
      <c r="V16" s="76"/>
      <c r="W16" s="76"/>
      <c r="X16" s="76"/>
      <c r="Y16" s="76"/>
      <c r="Z16" s="72"/>
    </row>
    <row r="17" spans="1:26" ht="15.75" thickBot="1">
      <c r="A17" s="28" t="str">
        <f>A14</f>
        <v>800m</v>
      </c>
      <c r="B17" s="31" t="s">
        <v>10</v>
      </c>
      <c r="C17" s="33">
        <v>802</v>
      </c>
      <c r="D17" s="35" t="str">
        <f>_xlfn.IFERROR(VLOOKUP(C17,Athletes,9,FALSE),"")</f>
        <v>Ruairidh Gollan</v>
      </c>
      <c r="E17" s="33">
        <v>471</v>
      </c>
      <c r="F17" s="35" t="str">
        <f>_xlfn.IFERROR(VLOOKUP(E17,Athletes,9,FALSE),"")</f>
        <v>Calum Sampson</v>
      </c>
      <c r="G17" s="33">
        <v>157</v>
      </c>
      <c r="H17" s="35" t="str">
        <f>_xlfn.IFERROR(VLOOKUP(G17,Athletes,9,FALSE),"")</f>
        <v>Colin Knox</v>
      </c>
      <c r="I17" s="33"/>
      <c r="J17" s="35">
        <f>_xlfn.IFERROR(VLOOKUP(I17,Athletes,9,FALSE),"")</f>
      </c>
      <c r="K17" s="33"/>
      <c r="L17" s="35">
        <f>_xlfn.IFERROR(VLOOKUP(K17,Athletes,9,FALSE),"")</f>
      </c>
      <c r="M17" s="33"/>
      <c r="N17" s="35">
        <f>_xlfn.IFERROR(VLOOKUP(M17,Athletes,9,FALSE),"")</f>
      </c>
      <c r="O17" s="33"/>
      <c r="P17" s="35">
        <f>_xlfn.IFERROR(VLOOKUP(O17,Athletes,9,FALSE),"")</f>
      </c>
      <c r="Q17" s="33"/>
      <c r="R17" s="35">
        <f>_xlfn.IFERROR(VLOOKUP(Q17,Athletes,9,FALSE),"")</f>
      </c>
      <c r="S17" s="76"/>
      <c r="T17" s="76"/>
      <c r="U17" s="76"/>
      <c r="V17" s="76"/>
      <c r="W17" s="76"/>
      <c r="X17" s="76"/>
      <c r="Y17" s="76"/>
      <c r="Z17" s="72"/>
    </row>
    <row r="18" spans="1:25" ht="15">
      <c r="A18" s="29" t="s">
        <v>13</v>
      </c>
      <c r="B18" s="1" t="s">
        <v>11</v>
      </c>
      <c r="C18" s="140"/>
      <c r="D18" s="34" t="str">
        <f>_xlfn.IFERROR(VLOOKUP(C17,AthletesClub,11,FALSE),"")</f>
        <v>East Sutherland</v>
      </c>
      <c r="E18" s="140"/>
      <c r="F18" s="34" t="str">
        <f>_xlfn.IFERROR(VLOOKUP(E17,AthletesClub,11,FALSE),"")</f>
        <v>Inverness Harriers</v>
      </c>
      <c r="G18" s="140"/>
      <c r="H18" s="34" t="str">
        <f>_xlfn.IFERROR(VLOOKUP(G17,AthletesClub,11,FALSE),"")</f>
        <v>Elgin AAC</v>
      </c>
      <c r="I18" s="140"/>
      <c r="J18" s="34">
        <f>_xlfn.IFERROR(VLOOKUP(I17,AthletesClub,11,FALSE),"")</f>
      </c>
      <c r="K18" s="140"/>
      <c r="L18" s="34">
        <f>_xlfn.IFERROR(VLOOKUP(K17,AthletesClub,11,FALSE),"")</f>
      </c>
      <c r="M18" s="140"/>
      <c r="N18" s="34">
        <f>_xlfn.IFERROR(VLOOKUP(M17,AthletesClub,11,FALSE),"")</f>
      </c>
      <c r="O18" s="140"/>
      <c r="P18" s="34">
        <f>_xlfn.IFERROR(VLOOKUP(O17,AthletesClub,11,FALSE),"")</f>
      </c>
      <c r="Q18" s="140"/>
      <c r="R18" s="34">
        <f>_xlfn.IFERROR(VLOOKUP(Q17,AthletesClub,11,FALSE),"")</f>
      </c>
      <c r="S18" s="75">
        <f>_xlfn.IFERROR(_xlfn.IFS(D18="Elgin AAC",8,F18="Elgin AAC",7,H18="Elgin AAC",6,J18="Elgin AAC",5,L18="Elgin AAC",4,N18="Elgin AAC",3,P18="Elgin AAC",2,R18="Elgin AAC",1),"")</f>
        <v>6</v>
      </c>
      <c r="T18" s="75">
        <f>_xlfn.IFERROR(_xlfn.IFS(D18="East Sutherland",8,F18="East Sutherland",7,H18="East Sutherland",6,J18="East Sutherland",5,L18="East Sutherland",4,N18="East Sutherland",3,P18="East Sutherland",2,R18="East Sutherland",1),"")</f>
        <v>8</v>
      </c>
      <c r="U18" s="75">
        <f>_xlfn.IFERROR(_xlfn.IFS(D18="Forres Harriers",8,F18="Forres Harriers",7,H18="Forres Harriers",6,J18="Forres Harriers",5,L18="Forres Harriers",4,N18="Forres Harriers",3,P18="Forres Harriers",2,R18="Forres Harriers",1),"")</f>
      </c>
      <c r="V18" s="75">
        <f>_xlfn.IFERROR(_xlfn.IFS(D18="Inverness Harriers",8,F18="Inverness Harriers",7,H18="Inverness Harriers",6,J18="Inverness Harriers",5,L18="Inverness Harriers",4,N18="Inverness Harriers",3,P18="Inverness Harriers",2,R18="Inverness Harriers",1),"")</f>
        <v>7</v>
      </c>
      <c r="W18" s="75">
        <f>_xlfn.IFERROR(_xlfn.IFS(D18="Moray RR",8,F18="Moray RR",7,H18="Moray RR",6,J18="Moray RR",5,L18="Moray RR",4,N18="Moray RR",3,P18="Moray RR",2,R18="Moray RR",1),"")</f>
      </c>
      <c r="X18" s="75">
        <f>_xlfn.IFERROR(_xlfn.IFS(D18="Nairn AAC",8,F18="Nairn AAC",7,H18="Nairn AAC",6,J18="Nairn AAC",5,L18="Nairn AAC",4,N18="Nairn AAC",3,P18="Nairn AAC",2,R18="Nairn AAC",1),"")</f>
      </c>
      <c r="Y18" s="75">
        <f>_xlfn.IFERROR(_xlfn.IFS(D18="Ross County AC",8,F18="Ross County AC",7,H18="Ross County AC",6,J18="Ross County AC",5,L18="Ross County AC",4,N18="Ross County AC",3,P18="Ross County AC",2,R18="Ross County AC",1),"")</f>
      </c>
    </row>
    <row r="19" spans="1:27" ht="15.75" thickBot="1">
      <c r="A19" s="30"/>
      <c r="B19" s="3" t="s">
        <v>12</v>
      </c>
      <c r="C19" s="141"/>
      <c r="D19" s="36" t="s">
        <v>994</v>
      </c>
      <c r="E19" s="141"/>
      <c r="F19" s="36" t="s">
        <v>995</v>
      </c>
      <c r="G19" s="141"/>
      <c r="H19" s="36" t="s">
        <v>1123</v>
      </c>
      <c r="I19" s="141"/>
      <c r="J19" s="36"/>
      <c r="K19" s="141"/>
      <c r="L19" s="36"/>
      <c r="M19" s="141"/>
      <c r="N19" s="36"/>
      <c r="O19" s="141"/>
      <c r="P19" s="36"/>
      <c r="Q19" s="141"/>
      <c r="R19" s="36"/>
      <c r="S19" s="78"/>
      <c r="T19" s="78"/>
      <c r="U19" s="78"/>
      <c r="V19" s="78"/>
      <c r="W19" s="78"/>
      <c r="X19" s="78"/>
      <c r="Y19" s="78"/>
      <c r="Z19" s="72"/>
      <c r="AA19" s="72"/>
    </row>
    <row r="20" spans="1:27" ht="15.75" thickBot="1">
      <c r="A20" s="28" t="s">
        <v>794</v>
      </c>
      <c r="B20" s="2" t="s">
        <v>10</v>
      </c>
      <c r="C20" s="33">
        <v>486</v>
      </c>
      <c r="D20" s="35" t="str">
        <f>_xlfn.IFERROR(VLOOKUP(C20,Athletes,9,FALSE),"")</f>
        <v>Matej Papp</v>
      </c>
      <c r="E20" s="33"/>
      <c r="F20" s="35">
        <f>_xlfn.IFERROR(VLOOKUP(E20,Athletes,9,FALSE),"")</f>
      </c>
      <c r="G20" s="33"/>
      <c r="H20" s="35">
        <f>_xlfn.IFERROR(VLOOKUP(G20,Athletes,9,FALSE),"")</f>
      </c>
      <c r="I20" s="33"/>
      <c r="J20" s="35">
        <f>_xlfn.IFERROR(VLOOKUP(I20,Athletes,9,FALSE),"")</f>
      </c>
      <c r="K20" s="33"/>
      <c r="L20" s="35">
        <f>_xlfn.IFERROR(VLOOKUP(K20,Athletes,9,FALSE),"")</f>
      </c>
      <c r="M20" s="33"/>
      <c r="N20" s="35">
        <f>_xlfn.IFERROR(VLOOKUP(M20,Athletes,9,FALSE),"")</f>
      </c>
      <c r="O20" s="33"/>
      <c r="P20" s="35">
        <f>_xlfn.IFERROR(VLOOKUP(O20,Athletes,9,FALSE),"")</f>
      </c>
      <c r="Q20" s="33"/>
      <c r="R20" s="35">
        <f>_xlfn.IFERROR(VLOOKUP(Q20,Athletes,9,FALSE),"")</f>
      </c>
      <c r="S20" s="76"/>
      <c r="T20" s="76"/>
      <c r="U20" s="76"/>
      <c r="V20" s="76"/>
      <c r="W20" s="76"/>
      <c r="X20" s="76"/>
      <c r="Y20" s="76"/>
      <c r="Z20" s="71"/>
      <c r="AA20" s="71"/>
    </row>
    <row r="21" spans="1:27" ht="15">
      <c r="A21" s="29" t="s">
        <v>9</v>
      </c>
      <c r="B21" s="1" t="s">
        <v>11</v>
      </c>
      <c r="C21" s="140"/>
      <c r="D21" s="34" t="str">
        <f>_xlfn.IFERROR(VLOOKUP(C20,AthletesClub,11,FALSE),"")</f>
        <v>Inverness Harriers</v>
      </c>
      <c r="E21" s="140"/>
      <c r="F21" s="34">
        <f>_xlfn.IFERROR(VLOOKUP(E20,AthletesClub,11,FALSE),"")</f>
      </c>
      <c r="G21" s="140"/>
      <c r="H21" s="34">
        <f>_xlfn.IFERROR(VLOOKUP(G20,AthletesClub,11,FALSE),"")</f>
      </c>
      <c r="I21" s="140"/>
      <c r="J21" s="34">
        <f>_xlfn.IFERROR(VLOOKUP(I20,AthletesClub,11,FALSE),"")</f>
      </c>
      <c r="K21" s="140"/>
      <c r="L21" s="34">
        <f>_xlfn.IFERROR(VLOOKUP(K20,AthletesClub,11,FALSE),"")</f>
      </c>
      <c r="M21" s="140"/>
      <c r="N21" s="34">
        <f>_xlfn.IFERROR(VLOOKUP(M20,AthletesClub,11,FALSE),"")</f>
      </c>
      <c r="O21" s="140"/>
      <c r="P21" s="34">
        <f>_xlfn.IFERROR(VLOOKUP(O20,AthletesClub,11,FALSE),"")</f>
      </c>
      <c r="Q21" s="140"/>
      <c r="R21" s="34">
        <f>_xlfn.IFERROR(VLOOKUP(Q20,AthletesClub,11,FALSE),"")</f>
      </c>
      <c r="S21" s="75">
        <f>_xlfn.IFERROR(_xlfn.IFS(D21="Elgin AAC",8,F21="Elgin AAC",7,H21="Elgin AAC",6,J21="Elgin AAC",5,L21="Elgin AAC",4,N21="Elgin AAC",3,P21="Elgin AAC",2,R21="Elgin AAC",1),"")</f>
      </c>
      <c r="T21" s="75">
        <f>_xlfn.IFERROR(_xlfn.IFS(D21="East Sutherland",8,F21="East Sutherland",7,H21="East Sutherland",6,J21="East Sutherland",5,L21="East Sutherland",4,N21="East Sutherland",3,P21="East Sutherland",2,R21="East Sutherland",1),"")</f>
      </c>
      <c r="U21" s="75">
        <f>_xlfn.IFERROR(_xlfn.IFS(D21="Forres Harriers",8,F21="Forres Harriers",7,H21="Forres Harriers",6,J21="Forres Harriers",5,L21="Forres Harriers",4,N21="Forres Harriers",3,P21="Forres Harriers",2,R21="Forres Harriers",1),"")</f>
      </c>
      <c r="V21" s="75">
        <f>_xlfn.IFERROR(_xlfn.IFS(D21="Inverness Harriers",8,F21="Inverness Harriers",7,H21="Inverness Harriers",6,J21="Inverness Harriers",5,L21="Inverness Harriers",4,N21="Inverness Harriers",3,P21="Inverness Harriers",2,R21="Inverness Harriers",1),"")</f>
        <v>8</v>
      </c>
      <c r="W21" s="75">
        <f>_xlfn.IFERROR(_xlfn.IFS(D21="Moray RR",8,F21="Moray RR",7,H21="Moray RR",6,J21="Moray RR",5,L21="Moray RR",4,N21="Moray RR",3,P21="Moray RR",2,R21="Moray RR",1),"")</f>
      </c>
      <c r="X21" s="75">
        <f>_xlfn.IFERROR(_xlfn.IFS(D21="Nairn AAC",8,F21="Nairn AAC",7,H21="Nairn AAC",6,J21="Nairn AAC",5,L21="Nairn AAC",4,N21="Nairn AAC",3,P21="Nairn AAC",2,R21="Nairn AAC",1),"")</f>
      </c>
      <c r="Y21" s="75">
        <f>_xlfn.IFERROR(_xlfn.IFS(D21="Ross County AC",8,F21="Ross County AC",7,H21="Ross County AC",6,J21="Ross County AC",5,L21="Ross County AC",4,N21="Ross County AC",3,P21="Ross County AC",2,R21="Ross County AC",1),"")</f>
      </c>
      <c r="Z21" s="70"/>
      <c r="AA21" s="70"/>
    </row>
    <row r="22" spans="1:27" ht="15.75" thickBot="1">
      <c r="A22" s="30"/>
      <c r="B22" s="3" t="s">
        <v>12</v>
      </c>
      <c r="C22" s="141"/>
      <c r="D22" s="36">
        <v>41.59</v>
      </c>
      <c r="E22" s="141"/>
      <c r="F22" s="36"/>
      <c r="G22" s="141"/>
      <c r="H22" s="36"/>
      <c r="I22" s="141"/>
      <c r="J22" s="36"/>
      <c r="K22" s="141"/>
      <c r="L22" s="36"/>
      <c r="M22" s="141"/>
      <c r="N22" s="36"/>
      <c r="O22" s="141"/>
      <c r="P22" s="36"/>
      <c r="Q22" s="141"/>
      <c r="R22" s="36"/>
      <c r="S22" s="76"/>
      <c r="T22" s="76"/>
      <c r="U22" s="76"/>
      <c r="V22" s="76"/>
      <c r="W22" s="76"/>
      <c r="X22" s="76"/>
      <c r="Y22" s="76"/>
      <c r="Z22" s="71"/>
      <c r="AA22" s="70"/>
    </row>
    <row r="23" spans="1:27" ht="15.75" thickBot="1">
      <c r="A23" s="28" t="str">
        <f>A20</f>
        <v>Discus</v>
      </c>
      <c r="B23" s="2" t="s">
        <v>10</v>
      </c>
      <c r="C23" s="33">
        <v>475</v>
      </c>
      <c r="D23" s="35" t="str">
        <f>_xlfn.IFERROR(VLOOKUP(C23,Athletes,9,FALSE),"")</f>
        <v>Alexander Mackay</v>
      </c>
      <c r="E23" s="33"/>
      <c r="F23" s="35">
        <f>_xlfn.IFERROR(VLOOKUP(E23,Athletes,9,FALSE),"")</f>
      </c>
      <c r="G23" s="33"/>
      <c r="H23" s="35">
        <f>_xlfn.IFERROR(VLOOKUP(G23,Athletes,9,FALSE),"")</f>
      </c>
      <c r="I23" s="33"/>
      <c r="J23" s="35">
        <f>_xlfn.IFERROR(VLOOKUP(I23,Athletes,9,FALSE),"")</f>
      </c>
      <c r="K23" s="33"/>
      <c r="L23" s="35">
        <f>_xlfn.IFERROR(VLOOKUP(K23,Athletes,9,FALSE),"")</f>
      </c>
      <c r="M23" s="33"/>
      <c r="N23" s="35">
        <f>_xlfn.IFERROR(VLOOKUP(M23,Athletes,9,FALSE),"")</f>
      </c>
      <c r="O23" s="33"/>
      <c r="P23" s="35">
        <f>_xlfn.IFERROR(VLOOKUP(O23,Athletes,9,FALSE),"")</f>
      </c>
      <c r="Q23" s="33"/>
      <c r="R23" s="35">
        <f>_xlfn.IFERROR(VLOOKUP(Q23,Athletes,9,FALSE),"")</f>
      </c>
      <c r="S23" s="76"/>
      <c r="T23" s="76"/>
      <c r="U23" s="76"/>
      <c r="V23" s="76"/>
      <c r="W23" s="76"/>
      <c r="X23" s="76"/>
      <c r="Y23" s="76"/>
      <c r="Z23" s="71"/>
      <c r="AA23" s="70"/>
    </row>
    <row r="24" spans="1:27" ht="15">
      <c r="A24" s="29" t="s">
        <v>13</v>
      </c>
      <c r="B24" s="1" t="s">
        <v>11</v>
      </c>
      <c r="C24" s="140"/>
      <c r="D24" s="34" t="str">
        <f>_xlfn.IFERROR(VLOOKUP(C23,AthletesClub,11,FALSE),"")</f>
        <v>Inverness Harriers</v>
      </c>
      <c r="E24" s="140"/>
      <c r="F24" s="34">
        <f>_xlfn.IFERROR(VLOOKUP(E23,AthletesClub,11,FALSE),"")</f>
      </c>
      <c r="G24" s="140"/>
      <c r="H24" s="34">
        <f>_xlfn.IFERROR(VLOOKUP(G23,AthletesClub,11,FALSE),"")</f>
      </c>
      <c r="I24" s="140"/>
      <c r="J24" s="34">
        <f>_xlfn.IFERROR(VLOOKUP(I23,AthletesClub,11,FALSE),"")</f>
      </c>
      <c r="K24" s="140"/>
      <c r="L24" s="34">
        <f>_xlfn.IFERROR(VLOOKUP(K23,AthletesClub,11,FALSE),"")</f>
      </c>
      <c r="M24" s="140"/>
      <c r="N24" s="34">
        <f>_xlfn.IFERROR(VLOOKUP(M23,AthletesClub,11,FALSE),"")</f>
      </c>
      <c r="O24" s="140"/>
      <c r="P24" s="34">
        <f>_xlfn.IFERROR(VLOOKUP(O23,AthletesClub,11,FALSE),"")</f>
      </c>
      <c r="Q24" s="140"/>
      <c r="R24" s="34">
        <f>_xlfn.IFERROR(VLOOKUP(Q23,AthletesClub,11,FALSE),"")</f>
      </c>
      <c r="S24" s="75">
        <f>_xlfn.IFERROR(_xlfn.IFS(D24="Elgin AAC",8,F24="Elgin AAC",7,H24="Elgin AAC",6,J24="Elgin AAC",5,L24="Elgin AAC",4,N24="Elgin AAC",3,P24="Elgin AAC",2,R24="Elgin AAC",1),"")</f>
      </c>
      <c r="T24" s="75">
        <f>_xlfn.IFERROR(_xlfn.IFS(D24="East Sutherland",8,F24="East Sutherland",7,H24="East Sutherland",6,J24="East Sutherland",5,L24="East Sutherland",4,N24="East Sutherland",3,P24="East Sutherland",2,R24="East Sutherland",1),"")</f>
      </c>
      <c r="U24" s="75">
        <f>_xlfn.IFERROR(_xlfn.IFS(D24="Forres Harriers",8,F24="Forres Harriers",7,H24="Forres Harriers",6,J24="Forres Harriers",5,L24="Forres Harriers",4,N24="Forres Harriers",3,P24="Forres Harriers",2,R24="Forres Harriers",1),"")</f>
      </c>
      <c r="V24" s="75">
        <f>_xlfn.IFERROR(_xlfn.IFS(D24="Inverness Harriers",8,F24="Inverness Harriers",7,H24="Inverness Harriers",6,J24="Inverness Harriers",5,L24="Inverness Harriers",4,N24="Inverness Harriers",3,P24="Inverness Harriers",2,R24="Inverness Harriers",1),"")</f>
        <v>8</v>
      </c>
      <c r="W24" s="75">
        <f>_xlfn.IFERROR(_xlfn.IFS(D24="Moray RR",8,F24="Moray RR",7,H24="Moray RR",6,J24="Moray RR",5,L24="Moray RR",4,N24="Moray RR",3,P24="Moray RR",2,R24="Moray RR",1),"")</f>
      </c>
      <c r="X24" s="75">
        <f>_xlfn.IFERROR(_xlfn.IFS(D24="Nairn AAC",8,F24="Nairn AAC",7,H24="Nairn AAC",6,J24="Nairn AAC",5,L24="Nairn AAC",4,N24="Nairn AAC",3,P24="Nairn AAC",2,R24="Nairn AAC",1),"")</f>
      </c>
      <c r="Y24" s="75">
        <f>_xlfn.IFERROR(_xlfn.IFS(D24="Ross County AC",8,F24="Ross County AC",7,H24="Ross County AC",6,J24="Ross County AC",5,L24="Ross County AC",4,N24="Ross County AC",3,P24="Ross County AC",2,R24="Ross County AC",1),"")</f>
      </c>
      <c r="Z24" s="70"/>
      <c r="AA24" s="70"/>
    </row>
    <row r="25" spans="1:27" ht="15.75" thickBot="1">
      <c r="A25" s="30"/>
      <c r="B25" s="3" t="s">
        <v>12</v>
      </c>
      <c r="C25" s="141"/>
      <c r="D25" s="36">
        <v>31.14</v>
      </c>
      <c r="E25" s="141"/>
      <c r="F25" s="36"/>
      <c r="G25" s="141"/>
      <c r="H25" s="36"/>
      <c r="I25" s="141"/>
      <c r="J25" s="36"/>
      <c r="K25" s="141"/>
      <c r="L25" s="36"/>
      <c r="M25" s="141"/>
      <c r="N25" s="36"/>
      <c r="O25" s="141"/>
      <c r="P25" s="36"/>
      <c r="Q25" s="141"/>
      <c r="R25" s="36"/>
      <c r="S25" s="78"/>
      <c r="T25" s="78"/>
      <c r="U25" s="78"/>
      <c r="V25" s="78"/>
      <c r="W25" s="78"/>
      <c r="X25" s="78"/>
      <c r="Y25" s="78"/>
      <c r="Z25" s="71"/>
      <c r="AA25" s="70"/>
    </row>
    <row r="26" spans="1:27" ht="15.75" thickBot="1">
      <c r="A26" s="28" t="s">
        <v>793</v>
      </c>
      <c r="B26" s="2" t="s">
        <v>10</v>
      </c>
      <c r="C26" s="33">
        <v>486</v>
      </c>
      <c r="D26" s="35" t="str">
        <f>_xlfn.IFERROR(VLOOKUP(C26,Athletes,9,FALSE),"")</f>
        <v>Matej Papp</v>
      </c>
      <c r="E26" s="33">
        <v>700</v>
      </c>
      <c r="F26" s="35" t="str">
        <f>_xlfn.IFERROR(VLOOKUP(E26,Athletes,9,FALSE),"")</f>
        <v>Ewen Bradley</v>
      </c>
      <c r="G26" s="33">
        <v>153</v>
      </c>
      <c r="H26" s="35" t="str">
        <f>_xlfn.IFERROR(VLOOKUP(G26,Athletes,9,FALSE),"")</f>
        <v>Scott Hamilton</v>
      </c>
      <c r="I26" s="33"/>
      <c r="J26" s="35">
        <f>_xlfn.IFERROR(VLOOKUP(I26,Athletes,9,FALSE),"")</f>
      </c>
      <c r="K26" s="33"/>
      <c r="L26" s="35">
        <f>_xlfn.IFERROR(VLOOKUP(K26,Athletes,9,FALSE),"")</f>
      </c>
      <c r="M26" s="33"/>
      <c r="N26" s="35">
        <f>_xlfn.IFERROR(VLOOKUP(M26,Athletes,9,FALSE),"")</f>
      </c>
      <c r="O26" s="33"/>
      <c r="P26" s="35">
        <f>_xlfn.IFERROR(VLOOKUP(O26,Athletes,9,FALSE),"")</f>
      </c>
      <c r="Q26" s="33"/>
      <c r="R26" s="35">
        <f>_xlfn.IFERROR(VLOOKUP(Q26,Athletes,9,FALSE),"")</f>
      </c>
      <c r="S26" s="76"/>
      <c r="T26" s="76"/>
      <c r="U26" s="76"/>
      <c r="V26" s="76"/>
      <c r="W26" s="76"/>
      <c r="X26" s="76"/>
      <c r="Y26" s="76"/>
      <c r="Z26" s="71"/>
      <c r="AA26" s="70"/>
    </row>
    <row r="27" spans="1:27" ht="15">
      <c r="A27" s="29" t="s">
        <v>9</v>
      </c>
      <c r="B27" s="1" t="s">
        <v>11</v>
      </c>
      <c r="C27" s="140"/>
      <c r="D27" s="34" t="str">
        <f>_xlfn.IFERROR(VLOOKUP(C26,AthletesClub,11,FALSE),"")</f>
        <v>Inverness Harriers</v>
      </c>
      <c r="E27" s="140"/>
      <c r="F27" s="34" t="str">
        <f>_xlfn.IFERROR(VLOOKUP(E26,AthletesClub,11,FALSE),"")</f>
        <v>Ross County AC</v>
      </c>
      <c r="G27" s="140"/>
      <c r="H27" s="34" t="str">
        <f>_xlfn.IFERROR(VLOOKUP(G26,AthletesClub,11,FALSE),"")</f>
        <v>Elgin AAC</v>
      </c>
      <c r="I27" s="140"/>
      <c r="J27" s="34">
        <f>_xlfn.IFERROR(VLOOKUP(I26,AthletesClub,11,FALSE),"")</f>
      </c>
      <c r="K27" s="140"/>
      <c r="L27" s="34">
        <f>_xlfn.IFERROR(VLOOKUP(K26,AthletesClub,11,FALSE),"")</f>
      </c>
      <c r="M27" s="140"/>
      <c r="N27" s="34">
        <f>_xlfn.IFERROR(VLOOKUP(M26,AthletesClub,11,FALSE),"")</f>
      </c>
      <c r="O27" s="140"/>
      <c r="P27" s="34">
        <f>_xlfn.IFERROR(VLOOKUP(O26,AthletesClub,11,FALSE),"")</f>
      </c>
      <c r="Q27" s="140"/>
      <c r="R27" s="34">
        <f>_xlfn.IFERROR(VLOOKUP(Q26,AthletesClub,11,FALSE),"")</f>
      </c>
      <c r="S27" s="75">
        <f>_xlfn.IFERROR(_xlfn.IFS(D27="Elgin AAC",8,F27="Elgin AAC",7,H27="Elgin AAC",6,J27="Elgin AAC",5,L27="Elgin AAC",4,N27="Elgin AAC",3,P27="Elgin AAC",2,R27="Elgin AAC",1),"")</f>
        <v>6</v>
      </c>
      <c r="T27" s="75">
        <f>_xlfn.IFERROR(_xlfn.IFS(D27="East Sutherland",8,F27="East Sutherland",7,H27="East Sutherland",6,J27="East Sutherland",5,L27="East Sutherland",4,N27="East Sutherland",3,P27="East Sutherland",2,R27="East Sutherland",1),"")</f>
      </c>
      <c r="U27" s="75">
        <f>_xlfn.IFERROR(_xlfn.IFS(D27="Forres Harriers",8,F27="Forres Harriers",7,H27="Forres Harriers",6,J27="Forres Harriers",5,L27="Forres Harriers",4,N27="Forres Harriers",3,P27="Forres Harriers",2,R27="Forres Harriers",1),"")</f>
      </c>
      <c r="V27" s="75">
        <f>_xlfn.IFERROR(_xlfn.IFS(D27="Inverness Harriers",8,F27="Inverness Harriers",7,H27="Inverness Harriers",6,J27="Inverness Harriers",5,L27="Inverness Harriers",4,N27="Inverness Harriers",3,P27="Inverness Harriers",2,R27="Inverness Harriers",1),"")</f>
        <v>8</v>
      </c>
      <c r="W27" s="75">
        <f>_xlfn.IFERROR(_xlfn.IFS(D27="Moray RR",8,F27="Moray RR",7,H27="Moray RR",6,J27="Moray RR",5,L27="Moray RR",4,N27="Moray RR",3,P27="Moray RR",2,R27="Moray RR",1),"")</f>
      </c>
      <c r="X27" s="75">
        <f>_xlfn.IFERROR(_xlfn.IFS(D27="Nairn AAC",8,F27="Nairn AAC",7,H27="Nairn AAC",6,J27="Nairn AAC",5,L27="Nairn AAC",4,N27="Nairn AAC",3,P27="Nairn AAC",2,R27="Nairn AAC",1),"")</f>
      </c>
      <c r="Y27" s="75">
        <f>_xlfn.IFERROR(_xlfn.IFS(D27="Ross County AC",8,F27="Ross County AC",7,H27="Ross County AC",6,J27="Ross County AC",5,L27="Ross County AC",4,N27="Ross County AC",3,P27="Ross County AC",2,R27="Ross County AC",1),"")</f>
        <v>7</v>
      </c>
      <c r="Z27" s="70"/>
      <c r="AA27" s="70"/>
    </row>
    <row r="28" spans="1:26" ht="15.75" thickBot="1">
      <c r="A28" s="30"/>
      <c r="B28" s="3" t="s">
        <v>12</v>
      </c>
      <c r="C28" s="141"/>
      <c r="D28" s="36" t="s">
        <v>1149</v>
      </c>
      <c r="E28" s="141"/>
      <c r="F28" s="36" t="s">
        <v>1150</v>
      </c>
      <c r="G28" s="141"/>
      <c r="H28" s="36" t="s">
        <v>1151</v>
      </c>
      <c r="I28" s="141"/>
      <c r="J28" s="36"/>
      <c r="K28" s="141"/>
      <c r="L28" s="36"/>
      <c r="M28" s="141"/>
      <c r="N28" s="36"/>
      <c r="O28" s="141"/>
      <c r="P28" s="36"/>
      <c r="Q28" s="141"/>
      <c r="R28" s="36"/>
      <c r="S28" s="76"/>
      <c r="T28" s="76"/>
      <c r="U28" s="76"/>
      <c r="V28" s="76"/>
      <c r="W28" s="76"/>
      <c r="X28" s="76"/>
      <c r="Y28" s="76"/>
      <c r="Z28" s="71"/>
    </row>
    <row r="29" spans="1:26" ht="15.75" thickBot="1">
      <c r="A29" s="28" t="str">
        <f>A26</f>
        <v>Long Jump</v>
      </c>
      <c r="B29" s="2" t="s">
        <v>10</v>
      </c>
      <c r="C29" s="33">
        <v>160</v>
      </c>
      <c r="D29" s="35" t="str">
        <f>_xlfn.IFERROR(VLOOKUP(C29,Athletes,9,FALSE),"")</f>
        <v>Aaron Roy</v>
      </c>
      <c r="E29" s="33"/>
      <c r="F29" s="35">
        <f>_xlfn.IFERROR(VLOOKUP(E29,Athletes,9,FALSE),"")</f>
      </c>
      <c r="G29" s="33"/>
      <c r="H29" s="35">
        <f>_xlfn.IFERROR(VLOOKUP(G29,Athletes,9,FALSE),"")</f>
      </c>
      <c r="I29" s="33"/>
      <c r="J29" s="35">
        <f>_xlfn.IFERROR(VLOOKUP(I29,Athletes,9,FALSE),"")</f>
      </c>
      <c r="K29" s="33"/>
      <c r="L29" s="35">
        <f>_xlfn.IFERROR(VLOOKUP(K29,Athletes,9,FALSE),"")</f>
      </c>
      <c r="M29" s="33"/>
      <c r="N29" s="35">
        <f>_xlfn.IFERROR(VLOOKUP(M29,Athletes,9,FALSE),"")</f>
      </c>
      <c r="O29" s="33"/>
      <c r="P29" s="35">
        <f>_xlfn.IFERROR(VLOOKUP(O29,Athletes,9,FALSE),"")</f>
      </c>
      <c r="Q29" s="33"/>
      <c r="R29" s="35">
        <f>_xlfn.IFERROR(VLOOKUP(Q29,Athletes,9,FALSE),"")</f>
      </c>
      <c r="S29" s="76"/>
      <c r="T29" s="76"/>
      <c r="U29" s="76"/>
      <c r="V29" s="76"/>
      <c r="W29" s="76"/>
      <c r="X29" s="76"/>
      <c r="Y29" s="76"/>
      <c r="Z29" s="71"/>
    </row>
    <row r="30" spans="1:25" ht="15">
      <c r="A30" s="29" t="s">
        <v>13</v>
      </c>
      <c r="B30" s="1" t="s">
        <v>11</v>
      </c>
      <c r="C30" s="140"/>
      <c r="D30" s="34" t="str">
        <f>_xlfn.IFERROR(VLOOKUP(C29,AthletesClub,11,FALSE),"")</f>
        <v>Elgin AAC</v>
      </c>
      <c r="E30" s="140"/>
      <c r="F30" s="34">
        <f>_xlfn.IFERROR(VLOOKUP(E29,AthletesClub,11,FALSE),"")</f>
      </c>
      <c r="G30" s="140"/>
      <c r="H30" s="34">
        <f>_xlfn.IFERROR(VLOOKUP(G29,AthletesClub,11,FALSE),"")</f>
      </c>
      <c r="I30" s="140"/>
      <c r="J30" s="34">
        <f>_xlfn.IFERROR(VLOOKUP(I29,AthletesClub,11,FALSE),"")</f>
      </c>
      <c r="K30" s="140"/>
      <c r="L30" s="34">
        <f>_xlfn.IFERROR(VLOOKUP(K29,AthletesClub,11,FALSE),"")</f>
      </c>
      <c r="M30" s="140"/>
      <c r="N30" s="34">
        <f>_xlfn.IFERROR(VLOOKUP(M29,AthletesClub,11,FALSE),"")</f>
      </c>
      <c r="O30" s="140"/>
      <c r="P30" s="34">
        <f>_xlfn.IFERROR(VLOOKUP(O29,AthletesClub,11,FALSE),"")</f>
      </c>
      <c r="Q30" s="140"/>
      <c r="R30" s="34">
        <f>_xlfn.IFERROR(VLOOKUP(Q29,AthletesClub,11,FALSE),"")</f>
      </c>
      <c r="S30" s="75">
        <f>_xlfn.IFERROR(_xlfn.IFS(D30="Elgin AAC",8,F30="Elgin AAC",7,H30="Elgin AAC",6,J30="Elgin AAC",5,L30="Elgin AAC",4,N30="Elgin AAC",3,P30="Elgin AAC",2,R30="Elgin AAC",1),"")</f>
        <v>8</v>
      </c>
      <c r="T30" s="75">
        <f>_xlfn.IFERROR(_xlfn.IFS(D30="East Sutherland",8,F30="East Sutherland",7,H30="East Sutherland",6,J30="East Sutherland",5,L30="East Sutherland",4,N30="East Sutherland",3,P30="East Sutherland",2,R30="East Sutherland",1),"")</f>
      </c>
      <c r="U30" s="75">
        <f>_xlfn.IFERROR(_xlfn.IFS(D30="Forres Harriers",8,F30="Forres Harriers",7,H30="Forres Harriers",6,J30="Forres Harriers",5,L30="Forres Harriers",4,N30="Forres Harriers",3,P30="Forres Harriers",2,R30="Forres Harriers",1),"")</f>
      </c>
      <c r="V30" s="75">
        <f>_xlfn.IFERROR(_xlfn.IFS(D30="Inverness Harriers",8,F30="Inverness Harriers",7,H30="Inverness Harriers",6,J30="Inverness Harriers",5,L30="Inverness Harriers",4,N30="Inverness Harriers",3,P30="Inverness Harriers",2,R30="Inverness Harriers",1),"")</f>
      </c>
      <c r="W30" s="75">
        <f>_xlfn.IFERROR(_xlfn.IFS(D30="Moray RR",8,F30="Moray RR",7,H30="Moray RR",6,J30="Moray RR",5,L30="Moray RR",4,N30="Moray RR",3,P30="Moray RR",2,R30="Moray RR",1),"")</f>
      </c>
      <c r="X30" s="75">
        <f>_xlfn.IFERROR(_xlfn.IFS(D30="Nairn AAC",8,F30="Nairn AAC",7,H30="Nairn AAC",6,J30="Nairn AAC",5,L30="Nairn AAC",4,N30="Nairn AAC",3,P30="Nairn AAC",2,R30="Nairn AAC",1),"")</f>
      </c>
      <c r="Y30" s="75">
        <f>_xlfn.IFERROR(_xlfn.IFS(D30="Ross County AC",8,F30="Ross County AC",7,H30="Ross County AC",6,J30="Ross County AC",5,L30="Ross County AC",4,N30="Ross County AC",3,P30="Ross County AC",2,R30="Ross County AC",1),"")</f>
      </c>
    </row>
    <row r="31" spans="1:26" ht="15.75" thickBot="1">
      <c r="A31" s="30"/>
      <c r="B31" s="3" t="s">
        <v>12</v>
      </c>
      <c r="C31" s="141"/>
      <c r="D31" s="36" t="s">
        <v>1037</v>
      </c>
      <c r="E31" s="141"/>
      <c r="F31" s="36"/>
      <c r="G31" s="141"/>
      <c r="H31" s="36"/>
      <c r="I31" s="141"/>
      <c r="J31" s="36"/>
      <c r="K31" s="141"/>
      <c r="L31" s="36"/>
      <c r="M31" s="141"/>
      <c r="N31" s="36"/>
      <c r="O31" s="141"/>
      <c r="P31" s="36"/>
      <c r="Q31" s="141"/>
      <c r="R31" s="36"/>
      <c r="S31" s="78"/>
      <c r="T31" s="78"/>
      <c r="U31" s="78"/>
      <c r="V31" s="78"/>
      <c r="W31" s="78"/>
      <c r="X31" s="78"/>
      <c r="Y31" s="78"/>
      <c r="Z31" s="72"/>
    </row>
    <row r="32" spans="1:26" ht="15.75" thickBot="1">
      <c r="A32" s="28" t="s">
        <v>790</v>
      </c>
      <c r="B32" s="2" t="s">
        <v>10</v>
      </c>
      <c r="C32" s="33">
        <v>199</v>
      </c>
      <c r="D32" s="35" t="str">
        <f>_xlfn.IFERROR(VLOOKUP(C32,Athletes,9,FALSE),"")</f>
        <v> </v>
      </c>
      <c r="E32" s="33"/>
      <c r="F32" s="35">
        <f>_xlfn.IFERROR(VLOOKUP(E32,Athletes,9,FALSE),"")</f>
      </c>
      <c r="G32" s="33"/>
      <c r="H32" s="35">
        <f>_xlfn.IFERROR(VLOOKUP(G32,Athletes,9,FALSE),"")</f>
      </c>
      <c r="I32" s="33"/>
      <c r="J32" s="35">
        <f>_xlfn.IFERROR(VLOOKUP(I32,Athletes,9,FALSE),"")</f>
      </c>
      <c r="K32" s="33"/>
      <c r="L32" s="35">
        <f>_xlfn.IFERROR(VLOOKUP(K32,Athletes,9,FALSE),"")</f>
      </c>
      <c r="M32" s="33"/>
      <c r="N32" s="35">
        <f>_xlfn.IFERROR(VLOOKUP(M32,Athletes,9,FALSE),"")</f>
      </c>
      <c r="O32" s="33"/>
      <c r="P32" s="35">
        <f>_xlfn.IFERROR(VLOOKUP(O32,Athletes,9,FALSE),"")</f>
      </c>
      <c r="Q32" s="33"/>
      <c r="R32" s="35">
        <f>_xlfn.IFERROR(VLOOKUP(Q32,Athletes,9,FALSE),"")</f>
      </c>
      <c r="S32" s="76"/>
      <c r="T32" s="76"/>
      <c r="U32" s="76"/>
      <c r="V32" s="76"/>
      <c r="W32" s="76"/>
      <c r="X32" s="76"/>
      <c r="Y32" s="76"/>
      <c r="Z32" s="72"/>
    </row>
    <row r="33" spans="1:25" ht="15">
      <c r="A33" s="29" t="s">
        <v>842</v>
      </c>
      <c r="B33" s="1" t="s">
        <v>11</v>
      </c>
      <c r="C33" s="140"/>
      <c r="D33" s="34" t="str">
        <f>_xlfn.IFERROR(VLOOKUP(C32,AthletesClub,11,FALSE),"")</f>
        <v>Elgin AAC</v>
      </c>
      <c r="E33" s="140"/>
      <c r="F33" s="34">
        <f>_xlfn.IFERROR(VLOOKUP(E32,AthletesClub,11,FALSE),"")</f>
      </c>
      <c r="G33" s="140"/>
      <c r="H33" s="34">
        <f>_xlfn.IFERROR(VLOOKUP(G32,AthletesClub,11,FALSE),"")</f>
      </c>
      <c r="I33" s="140"/>
      <c r="J33" s="34">
        <f>_xlfn.IFERROR(VLOOKUP(I32,AthletesClub,11,FALSE),"")</f>
      </c>
      <c r="K33" s="140"/>
      <c r="L33" s="34">
        <f>_xlfn.IFERROR(VLOOKUP(K32,AthletesClub,11,FALSE),"")</f>
      </c>
      <c r="M33" s="140"/>
      <c r="N33" s="34">
        <f>_xlfn.IFERROR(VLOOKUP(M32,AthletesClub,11,FALSE),"")</f>
      </c>
      <c r="O33" s="140"/>
      <c r="P33" s="34">
        <f>_xlfn.IFERROR(VLOOKUP(O32,AthletesClub,11,FALSE),"")</f>
      </c>
      <c r="Q33" s="140"/>
      <c r="R33" s="34">
        <f>_xlfn.IFERROR(VLOOKUP(Q32,AthletesClub,11,FALSE),"")</f>
      </c>
      <c r="S33" s="75">
        <f>_xlfn.IFERROR(_xlfn.IFS(D33="Elgin AAC",8,F33="Elgin AAC",7,H33="Elgin AAC",6,J33="Elgin AAC",5,L33="Elgin AAC",4,N33="Elgin AAC",3,P33="Elgin AAC",2,R33="Elgin AAC",1),"")</f>
        <v>8</v>
      </c>
      <c r="T33" s="75">
        <f>_xlfn.IFERROR(_xlfn.IFS(D33="East Sutherland",8,F33="East Sutherland",7,H33="East Sutherland",6,J33="East Sutherland",5,L33="East Sutherland",4,N33="East Sutherland",3,P33="East Sutherland",2,R33="East Sutherland",1),"")</f>
      </c>
      <c r="U33" s="75">
        <f>_xlfn.IFERROR(_xlfn.IFS(D33="Forres Harriers",8,F33="Forres Harriers",7,H33="Forres Harriers",6,J33="Forres Harriers",5,L33="Forres Harriers",4,N33="Forres Harriers",3,P33="Forres Harriers",2,R33="Forres Harriers",1),"")</f>
      </c>
      <c r="V33" s="75">
        <f>_xlfn.IFERROR(_xlfn.IFS(D33="Inverness Harriers",8,F33="Inverness Harriers",7,H33="Inverness Harriers",6,J33="Inverness Harriers",5,L33="Inverness Harriers",4,N33="Inverness Harriers",3,P33="Inverness Harriers",2,R33="Inverness Harriers",1),"")</f>
      </c>
      <c r="W33" s="75">
        <f>_xlfn.IFERROR(_xlfn.IFS(D33="Moray RR",8,F33="Moray RR",7,H33="Moray RR",6,J33="Moray RR",5,L33="Moray RR",4,N33="Moray RR",3,P33="Moray RR",2,R33="Moray RR",1),"")</f>
      </c>
      <c r="X33" s="75">
        <f>_xlfn.IFERROR(_xlfn.IFS(D33="Nairn AAC",8,F33="Nairn AAC",7,H33="Nairn AAC",6,J33="Nairn AAC",5,L33="Nairn AAC",4,N33="Nairn AAC",3,P33="Nairn AAC",2,R33="Nairn AAC",1),"")</f>
      </c>
      <c r="Y33" s="75">
        <f>_xlfn.IFERROR(_xlfn.IFS(D33="Ross County AC",8,F33="Ross County AC",7,H33="Ross County AC",6,J33="Ross County AC",5,L33="Ross County AC",4,N33="Ross County AC",3,P33="Ross County AC",2,R33="Ross County AC",1),"")</f>
      </c>
    </row>
    <row r="34" spans="1:25" ht="15.75" thickBot="1">
      <c r="A34" s="30"/>
      <c r="B34" s="3" t="s">
        <v>12</v>
      </c>
      <c r="C34" s="32"/>
      <c r="D34" s="36">
        <v>58.63</v>
      </c>
      <c r="E34" s="32"/>
      <c r="F34" s="36"/>
      <c r="G34" s="32"/>
      <c r="H34" s="36"/>
      <c r="I34" s="32"/>
      <c r="J34" s="36"/>
      <c r="K34" s="32"/>
      <c r="L34" s="36"/>
      <c r="M34" s="32"/>
      <c r="N34" s="36"/>
      <c r="O34" s="32"/>
      <c r="P34" s="36"/>
      <c r="Q34" s="32"/>
      <c r="R34" s="37"/>
      <c r="S34" s="77"/>
      <c r="T34" s="77"/>
      <c r="U34" s="77"/>
      <c r="V34" s="77"/>
      <c r="W34" s="77"/>
      <c r="X34" s="77"/>
      <c r="Y34" s="77"/>
    </row>
    <row r="35" spans="18:25" ht="15.75" thickBot="1">
      <c r="R35" s="79" t="s">
        <v>823</v>
      </c>
      <c r="S35" s="82">
        <f>SUM(S2:S34)</f>
        <v>56</v>
      </c>
      <c r="T35" s="82">
        <f>SUM(T2:T34)</f>
        <v>16</v>
      </c>
      <c r="U35" s="82">
        <f>SUM(U2:U34)</f>
        <v>0</v>
      </c>
      <c r="V35" s="82">
        <f>SUM(V2:V34)</f>
        <v>54</v>
      </c>
      <c r="W35" s="82">
        <f>SUM(W2:W34)</f>
        <v>0</v>
      </c>
      <c r="X35" s="82">
        <f>SUM(X3,X6,X9,X12,X15,X18,X21,X24,X27,X30,X33)</f>
        <v>0</v>
      </c>
      <c r="Y35" s="83">
        <f>SUM(Y2:Y34)</f>
        <v>7</v>
      </c>
    </row>
    <row r="36" spans="18:25" ht="16.5" thickBot="1">
      <c r="R36" s="79" t="s">
        <v>824</v>
      </c>
      <c r="S36" s="84">
        <f>RANK(S35,S35:Y35,0)</f>
        <v>1</v>
      </c>
      <c r="T36" s="84">
        <f>RANK(T35,S35:Y35,0)</f>
        <v>3</v>
      </c>
      <c r="U36" s="84">
        <f>RANK(U35,S35:Y35,0)</f>
        <v>5</v>
      </c>
      <c r="V36" s="84">
        <f>RANK(V35,S35:Y35,0)</f>
        <v>2</v>
      </c>
      <c r="W36" s="84">
        <f>RANK(W35,S35:Y35,0)</f>
        <v>5</v>
      </c>
      <c r="X36" s="84">
        <f>RANK(X35,S35:Y35,0)</f>
        <v>5</v>
      </c>
      <c r="Y36" s="85">
        <f>RANK(Y35,S35:Y35,0)</f>
        <v>4</v>
      </c>
    </row>
    <row r="37" spans="19:25" ht="15">
      <c r="S37" s="86" t="s">
        <v>2</v>
      </c>
      <c r="T37" s="87" t="s">
        <v>3</v>
      </c>
      <c r="U37" s="87" t="s">
        <v>4</v>
      </c>
      <c r="V37" s="87" t="s">
        <v>5</v>
      </c>
      <c r="W37" s="87" t="s">
        <v>6</v>
      </c>
      <c r="X37" s="87" t="s">
        <v>7</v>
      </c>
      <c r="Y37" s="87" t="s">
        <v>8</v>
      </c>
    </row>
  </sheetData>
  <sheetProtection selectLockedCells="1"/>
  <mergeCells count="8">
    <mergeCell ref="O1:P1"/>
    <mergeCell ref="Q1:R1"/>
    <mergeCell ref="C1:D1"/>
    <mergeCell ref="E1:F1"/>
    <mergeCell ref="G1:H1"/>
    <mergeCell ref="I1:J1"/>
    <mergeCell ref="K1:L1"/>
    <mergeCell ref="M1:N1"/>
  </mergeCells>
  <dataValidations count="1">
    <dataValidation type="list" allowBlank="1" showInputMessage="1" showErrorMessage="1" sqref="F35">
      <formula1>"Elgin,Forres,Inverness,Moray RR,Nairn,Ross County,East Sutherland"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D99694"/>
  </sheetPr>
  <dimension ref="A1:N51"/>
  <sheetViews>
    <sheetView showZeros="0" zoomScale="115" zoomScaleNormal="115" zoomScalePageLayoutView="0" workbookViewId="0" topLeftCell="A31">
      <selection activeCell="E21" sqref="E21"/>
    </sheetView>
  </sheetViews>
  <sheetFormatPr defaultColWidth="8.7109375" defaultRowHeight="15"/>
  <cols>
    <col min="1" max="1" width="9.28125" style="47" customWidth="1"/>
    <col min="2" max="2" width="15.421875" style="48" bestFit="1" customWidth="1"/>
    <col min="3" max="3" width="6.7109375" style="47" customWidth="1"/>
    <col min="4" max="4" width="8.140625" style="47" bestFit="1" customWidth="1"/>
    <col min="5" max="5" width="25.7109375" style="4" customWidth="1"/>
    <col min="6" max="6" width="12.7109375" style="49" customWidth="1"/>
    <col min="7" max="7" width="2.8515625" style="49" customWidth="1"/>
    <col min="8" max="8" width="9.28125" style="50" customWidth="1"/>
    <col min="9" max="9" width="15.421875" style="48" bestFit="1" customWidth="1"/>
    <col min="10" max="10" width="6.7109375" style="50" customWidth="1"/>
    <col min="11" max="11" width="8.140625" style="50" bestFit="1" customWidth="1"/>
    <col min="12" max="12" width="25.7109375" style="51" customWidth="1"/>
    <col min="13" max="13" width="12.7109375" style="49" customWidth="1"/>
    <col min="14" max="16384" width="8.7109375" style="4" customWidth="1"/>
  </cols>
  <sheetData>
    <row r="1" spans="1:13" s="39" customFormat="1" ht="12.75">
      <c r="A1" s="38" t="s">
        <v>796</v>
      </c>
      <c r="B1" s="38" t="s">
        <v>11</v>
      </c>
      <c r="C1" s="38" t="s">
        <v>0</v>
      </c>
      <c r="D1" s="38" t="s">
        <v>797</v>
      </c>
      <c r="E1" s="38" t="s">
        <v>798</v>
      </c>
      <c r="F1" s="38" t="s">
        <v>799</v>
      </c>
      <c r="G1" s="38"/>
      <c r="H1" s="38" t="s">
        <v>796</v>
      </c>
      <c r="I1" s="38" t="s">
        <v>11</v>
      </c>
      <c r="J1" s="38" t="s">
        <v>0</v>
      </c>
      <c r="K1" s="38" t="s">
        <v>797</v>
      </c>
      <c r="L1" s="38" t="s">
        <v>800</v>
      </c>
      <c r="M1" s="38" t="s">
        <v>799</v>
      </c>
    </row>
    <row r="2" spans="1:14" s="42" customFormat="1" ht="12.75">
      <c r="A2" s="54" t="str">
        <f aca="true" t="shared" si="0" ref="A2:A38">_xlfn.IFERROR(VLOOKUP(D2,AthletesClub,7,FALSE),"")</f>
        <v>U11G</v>
      </c>
      <c r="B2" s="55" t="str">
        <f aca="true" t="shared" si="1" ref="B2:B38">_xlfn.IFERROR(VLOOKUP(D2,AthletesClub,11,FALSE),"")</f>
        <v>Elgin AAC</v>
      </c>
      <c r="C2" s="52" t="s">
        <v>835</v>
      </c>
      <c r="D2" s="52">
        <v>109</v>
      </c>
      <c r="E2" s="54" t="str">
        <f>_xlfn.IFERROR(VLOOKUP(D2,AthletesClub,9,FALSE),"")</f>
        <v>Lilia Clarke</v>
      </c>
      <c r="F2" s="52">
        <v>12.91</v>
      </c>
      <c r="G2" s="40"/>
      <c r="H2" s="54" t="str">
        <f aca="true" t="shared" si="2" ref="H2:H38">_xlfn.IFERROR(VLOOKUP(K2,AthletesClub,7,FALSE),"")</f>
        <v>U13B</v>
      </c>
      <c r="I2" s="54" t="str">
        <f aca="true" t="shared" si="3" ref="I2:I38">_xlfn.IFERROR(VLOOKUP(K2,AthletesClub,11,FALSE),"")</f>
        <v>Ross County AC</v>
      </c>
      <c r="J2" s="52" t="s">
        <v>14</v>
      </c>
      <c r="K2" s="52">
        <v>743</v>
      </c>
      <c r="L2" s="54" t="str">
        <f aca="true" t="shared" si="4" ref="L2:L38">_xlfn.IFERROR(VLOOKUP(K2,AthletesClub,9,FALSE),"")</f>
        <v>William Sendall</v>
      </c>
      <c r="M2" s="52">
        <v>4.09</v>
      </c>
      <c r="N2" s="41"/>
    </row>
    <row r="3" spans="1:14" ht="12.75">
      <c r="A3" s="54" t="str">
        <f t="shared" si="0"/>
        <v>U11G</v>
      </c>
      <c r="B3" s="55" t="str">
        <f t="shared" si="1"/>
        <v>Inverness Harriers</v>
      </c>
      <c r="C3" s="52" t="s">
        <v>835</v>
      </c>
      <c r="D3" s="52">
        <v>494</v>
      </c>
      <c r="E3" s="54" t="str">
        <f>_xlfn.IFERROR(VLOOKUP(D3,AthletesClub,9,FALSE),"")</f>
        <v>Phoebe Nicol</v>
      </c>
      <c r="F3" s="52">
        <v>13.79</v>
      </c>
      <c r="G3" s="40"/>
      <c r="H3" s="54" t="str">
        <f t="shared" si="2"/>
        <v>U11 Boys</v>
      </c>
      <c r="I3" s="54" t="str">
        <f t="shared" si="3"/>
        <v>Nairn AAC</v>
      </c>
      <c r="J3" s="52" t="s">
        <v>835</v>
      </c>
      <c r="K3" s="52">
        <v>636</v>
      </c>
      <c r="L3" s="54" t="str">
        <f t="shared" si="4"/>
        <v>Cayden MacKenzie</v>
      </c>
      <c r="M3" s="52">
        <v>13.95</v>
      </c>
      <c r="N3" s="43"/>
    </row>
    <row r="4" spans="1:14" ht="12.75">
      <c r="A4" s="54" t="str">
        <f t="shared" si="0"/>
        <v>U11 Girls</v>
      </c>
      <c r="B4" s="55" t="str">
        <f t="shared" si="1"/>
        <v>Nairn AAC</v>
      </c>
      <c r="C4" s="52" t="s">
        <v>835</v>
      </c>
      <c r="D4" s="52">
        <v>640</v>
      </c>
      <c r="E4" s="54" t="str">
        <f>_xlfn.IFERROR(VLOOKUP(D4,AthletesClub,9,FALSE),"")</f>
        <v>Holly Thomson</v>
      </c>
      <c r="F4" s="53">
        <v>14.56</v>
      </c>
      <c r="G4" s="40"/>
      <c r="H4" s="54" t="str">
        <f t="shared" si="2"/>
        <v>U11B</v>
      </c>
      <c r="I4" s="54" t="str">
        <f t="shared" si="3"/>
        <v>Nairn AAC</v>
      </c>
      <c r="J4" s="52" t="s">
        <v>835</v>
      </c>
      <c r="K4" s="52">
        <v>605</v>
      </c>
      <c r="L4" s="54" t="str">
        <f t="shared" si="4"/>
        <v>Tom French</v>
      </c>
      <c r="M4" s="52">
        <v>14.17</v>
      </c>
      <c r="N4" s="43"/>
    </row>
    <row r="5" spans="1:14" ht="12.75">
      <c r="A5" s="54" t="str">
        <f t="shared" si="0"/>
        <v>U11G</v>
      </c>
      <c r="B5" s="55" t="str">
        <f t="shared" si="1"/>
        <v>Ross County AC</v>
      </c>
      <c r="C5" s="52" t="s">
        <v>835</v>
      </c>
      <c r="D5" s="52">
        <v>704</v>
      </c>
      <c r="E5" s="54" t="str">
        <f>_xlfn.IFERROR(VLOOKUP(D5,AthletesClub,9,FALSE),"")</f>
        <v>Niamh MacKain</v>
      </c>
      <c r="F5" s="53">
        <v>14.6</v>
      </c>
      <c r="G5" s="44"/>
      <c r="H5" s="54" t="str">
        <f t="shared" si="2"/>
        <v>U11B</v>
      </c>
      <c r="I5" s="54" t="str">
        <f t="shared" si="3"/>
        <v>Inverness Harriers</v>
      </c>
      <c r="J5" s="52" t="s">
        <v>835</v>
      </c>
      <c r="K5" s="52">
        <v>318</v>
      </c>
      <c r="L5" s="54" t="str">
        <f t="shared" si="4"/>
        <v>Lucas Davidson</v>
      </c>
      <c r="M5" s="52">
        <v>13.49</v>
      </c>
      <c r="N5" s="43"/>
    </row>
    <row r="6" spans="1:14" ht="12.75">
      <c r="A6" s="54" t="str">
        <f t="shared" si="0"/>
        <v>U11G</v>
      </c>
      <c r="B6" s="55" t="str">
        <f t="shared" si="1"/>
        <v>Inverness Harriers</v>
      </c>
      <c r="C6" s="52" t="s">
        <v>835</v>
      </c>
      <c r="D6" s="52">
        <v>300</v>
      </c>
      <c r="E6" s="54" t="str">
        <f aca="true" t="shared" si="5" ref="E6:E38">_xlfn.IFERROR(VLOOKUP(D6,AthletesClub,9,FALSE),"")</f>
        <v>Rochelle Amos</v>
      </c>
      <c r="F6" s="52">
        <v>14.67</v>
      </c>
      <c r="G6" s="40"/>
      <c r="H6" s="54" t="str">
        <f t="shared" si="2"/>
        <v>U11B</v>
      </c>
      <c r="I6" s="54" t="str">
        <f t="shared" si="3"/>
        <v>Inverness Harriers</v>
      </c>
      <c r="J6" s="52" t="s">
        <v>835</v>
      </c>
      <c r="K6" s="52">
        <v>491</v>
      </c>
      <c r="L6" s="54" t="str">
        <f t="shared" si="4"/>
        <v>Euan Taylor</v>
      </c>
      <c r="M6" s="52">
        <v>13.58</v>
      </c>
      <c r="N6" s="43"/>
    </row>
    <row r="7" spans="1:14" ht="12.75">
      <c r="A7" s="54" t="str">
        <f t="shared" si="0"/>
        <v>U11G</v>
      </c>
      <c r="B7" s="55" t="str">
        <f t="shared" si="1"/>
        <v>Ross County AC</v>
      </c>
      <c r="C7" s="52" t="s">
        <v>835</v>
      </c>
      <c r="D7" s="52">
        <v>738</v>
      </c>
      <c r="E7" s="54" t="str">
        <f t="shared" si="5"/>
        <v>Amelie Robinson</v>
      </c>
      <c r="F7" s="53">
        <v>15</v>
      </c>
      <c r="G7" s="40"/>
      <c r="H7" s="54" t="str">
        <f t="shared" si="2"/>
        <v>U13B</v>
      </c>
      <c r="I7" s="54" t="str">
        <f t="shared" si="3"/>
        <v>Elgin AAC</v>
      </c>
      <c r="J7" s="52" t="s">
        <v>837</v>
      </c>
      <c r="K7" s="52">
        <v>172</v>
      </c>
      <c r="L7" s="54" t="str">
        <f t="shared" si="4"/>
        <v>Owen Davidson</v>
      </c>
      <c r="M7" s="52">
        <v>15.96</v>
      </c>
      <c r="N7" s="43"/>
    </row>
    <row r="8" spans="1:14" ht="12.75">
      <c r="A8" s="54" t="str">
        <f t="shared" si="0"/>
        <v>U11G</v>
      </c>
      <c r="B8" s="55" t="str">
        <f t="shared" si="1"/>
        <v>Elgin AAC</v>
      </c>
      <c r="C8" s="52" t="s">
        <v>835</v>
      </c>
      <c r="D8" s="52">
        <v>115</v>
      </c>
      <c r="E8" s="54" t="str">
        <f t="shared" si="5"/>
        <v>Hayley Curran </v>
      </c>
      <c r="F8" s="53">
        <v>16.68</v>
      </c>
      <c r="G8" s="40"/>
      <c r="H8" s="54" t="str">
        <f t="shared" si="2"/>
        <v>U13B</v>
      </c>
      <c r="I8" s="54" t="str">
        <f t="shared" si="3"/>
        <v>Elgin AAC</v>
      </c>
      <c r="J8" s="52" t="s">
        <v>837</v>
      </c>
      <c r="K8" s="52">
        <v>116</v>
      </c>
      <c r="L8" s="54" t="str">
        <f t="shared" si="4"/>
        <v>Liam Shiels</v>
      </c>
      <c r="M8" s="52">
        <v>16.26</v>
      </c>
      <c r="N8" s="43"/>
    </row>
    <row r="9" spans="1:14" ht="12.75">
      <c r="A9" s="54" t="str">
        <f t="shared" si="0"/>
        <v>U13G</v>
      </c>
      <c r="B9" s="55" t="str">
        <f t="shared" si="1"/>
        <v>Ross County AC</v>
      </c>
      <c r="C9" s="52" t="s">
        <v>837</v>
      </c>
      <c r="D9" s="52">
        <v>739</v>
      </c>
      <c r="E9" s="54" t="str">
        <f t="shared" si="5"/>
        <v>Ellie MacDonald</v>
      </c>
      <c r="F9" s="52">
        <v>16.15</v>
      </c>
      <c r="G9" s="40"/>
      <c r="H9" s="54" t="str">
        <f t="shared" si="2"/>
        <v>U13B</v>
      </c>
      <c r="I9" s="54" t="str">
        <f t="shared" si="3"/>
        <v>Inverness Harriers</v>
      </c>
      <c r="J9" s="52" t="s">
        <v>837</v>
      </c>
      <c r="K9" s="52">
        <v>359</v>
      </c>
      <c r="L9" s="54" t="str">
        <f t="shared" si="4"/>
        <v>Kai Jamieson</v>
      </c>
      <c r="M9" s="52">
        <v>16.55</v>
      </c>
      <c r="N9" s="43"/>
    </row>
    <row r="10" spans="1:14" ht="12.75">
      <c r="A10" s="54" t="str">
        <f t="shared" si="0"/>
        <v>U13G</v>
      </c>
      <c r="B10" s="55" t="str">
        <f t="shared" si="1"/>
        <v>Ross County AC</v>
      </c>
      <c r="C10" s="52" t="s">
        <v>837</v>
      </c>
      <c r="D10" s="52">
        <v>748</v>
      </c>
      <c r="E10" s="54" t="str">
        <f t="shared" si="5"/>
        <v>Eilidh Will</v>
      </c>
      <c r="F10" s="52">
        <v>17.64</v>
      </c>
      <c r="G10" s="44"/>
      <c r="H10" s="54" t="str">
        <f t="shared" si="2"/>
        <v>U13 Boys</v>
      </c>
      <c r="I10" s="54" t="str">
        <f t="shared" si="3"/>
        <v>Nairn AAC</v>
      </c>
      <c r="J10" s="52" t="s">
        <v>837</v>
      </c>
      <c r="K10" s="52">
        <v>642</v>
      </c>
      <c r="L10" s="54" t="str">
        <f t="shared" si="4"/>
        <v>Robert Main</v>
      </c>
      <c r="M10" s="52">
        <v>17.68</v>
      </c>
      <c r="N10" s="43"/>
    </row>
    <row r="11" spans="1:14" ht="12.75">
      <c r="A11" s="54" t="str">
        <f t="shared" si="0"/>
        <v>U15G</v>
      </c>
      <c r="B11" s="55" t="str">
        <f t="shared" si="1"/>
        <v>Nairn AAC</v>
      </c>
      <c r="C11" s="52" t="s">
        <v>837</v>
      </c>
      <c r="D11" s="52">
        <v>629</v>
      </c>
      <c r="E11" s="54" t="str">
        <f t="shared" si="5"/>
        <v>Millie Cawthorn</v>
      </c>
      <c r="F11" s="53">
        <v>17.19</v>
      </c>
      <c r="G11" s="40"/>
      <c r="H11" s="54" t="str">
        <f t="shared" si="2"/>
        <v>U13B</v>
      </c>
      <c r="I11" s="54" t="str">
        <f t="shared" si="3"/>
        <v>Moray RR</v>
      </c>
      <c r="J11" s="52" t="s">
        <v>837</v>
      </c>
      <c r="K11" s="52">
        <v>535</v>
      </c>
      <c r="L11" s="54" t="str">
        <f t="shared" si="4"/>
        <v>LukeCoull</v>
      </c>
      <c r="M11" s="52">
        <v>20.43</v>
      </c>
      <c r="N11" s="43"/>
    </row>
    <row r="12" spans="1:14" ht="12.75">
      <c r="A12" s="54" t="str">
        <f t="shared" si="0"/>
        <v>U11G</v>
      </c>
      <c r="B12" s="55" t="str">
        <f t="shared" si="1"/>
        <v>Nairn AAC</v>
      </c>
      <c r="C12" s="52" t="s">
        <v>836</v>
      </c>
      <c r="D12" s="52">
        <v>610</v>
      </c>
      <c r="E12" s="54" t="str">
        <f t="shared" si="5"/>
        <v>Ella MacDonald</v>
      </c>
      <c r="F12" s="52" t="s">
        <v>1142</v>
      </c>
      <c r="G12" s="40"/>
      <c r="H12" s="54" t="str">
        <f t="shared" si="2"/>
        <v>U15B</v>
      </c>
      <c r="I12" s="54" t="str">
        <f t="shared" si="3"/>
        <v>Ross County AC</v>
      </c>
      <c r="J12" s="52" t="s">
        <v>837</v>
      </c>
      <c r="K12" s="52">
        <v>791</v>
      </c>
      <c r="L12" s="54" t="str">
        <f t="shared" si="4"/>
        <v>RyanSutherland</v>
      </c>
      <c r="M12" s="52">
        <v>16.43</v>
      </c>
      <c r="N12" s="43"/>
    </row>
    <row r="13" spans="1:14" ht="12.75">
      <c r="A13" s="54" t="str">
        <f t="shared" si="0"/>
        <v>U11G</v>
      </c>
      <c r="B13" s="55" t="str">
        <f t="shared" si="1"/>
        <v>Inverness Harriers</v>
      </c>
      <c r="C13" s="52" t="s">
        <v>836</v>
      </c>
      <c r="D13" s="52">
        <v>308</v>
      </c>
      <c r="E13" s="54" t="str">
        <f t="shared" si="5"/>
        <v>Lexi Maclean</v>
      </c>
      <c r="F13" s="53" t="s">
        <v>913</v>
      </c>
      <c r="G13" s="40"/>
      <c r="H13" s="54" t="str">
        <f t="shared" si="2"/>
        <v>U11 Boys</v>
      </c>
      <c r="I13" s="54" t="str">
        <f t="shared" si="3"/>
        <v>Nairn AAC</v>
      </c>
      <c r="J13" s="52" t="s">
        <v>836</v>
      </c>
      <c r="K13" s="52">
        <v>639</v>
      </c>
      <c r="L13" s="54" t="str">
        <f t="shared" si="4"/>
        <v>Archie Martindale</v>
      </c>
      <c r="M13" s="52" t="s">
        <v>923</v>
      </c>
      <c r="N13" s="43"/>
    </row>
    <row r="14" spans="1:14" ht="12.75">
      <c r="A14" s="54" t="str">
        <f t="shared" si="0"/>
        <v>U11G</v>
      </c>
      <c r="B14" s="55" t="str">
        <f t="shared" si="1"/>
        <v>Inverness Harriers</v>
      </c>
      <c r="C14" s="52" t="s">
        <v>836</v>
      </c>
      <c r="D14" s="52">
        <v>301</v>
      </c>
      <c r="E14" s="54" t="str">
        <f t="shared" si="5"/>
        <v>Georgia Antliff</v>
      </c>
      <c r="F14" s="53" t="s">
        <v>914</v>
      </c>
      <c r="G14" s="40"/>
      <c r="H14" s="54" t="str">
        <f t="shared" si="2"/>
        <v>U11B</v>
      </c>
      <c r="I14" s="54" t="str">
        <f t="shared" si="3"/>
        <v>Nairn AAC</v>
      </c>
      <c r="J14" s="52" t="s">
        <v>836</v>
      </c>
      <c r="K14" s="52">
        <v>605</v>
      </c>
      <c r="L14" s="54" t="str">
        <f t="shared" si="4"/>
        <v>Tom French</v>
      </c>
      <c r="M14" s="52" t="s">
        <v>924</v>
      </c>
      <c r="N14" s="43"/>
    </row>
    <row r="15" spans="1:14" ht="12.75">
      <c r="A15" s="54">
        <f t="shared" si="0"/>
      </c>
      <c r="B15" s="55">
        <f t="shared" si="1"/>
      </c>
      <c r="C15" s="52"/>
      <c r="D15" s="52"/>
      <c r="E15" s="54"/>
      <c r="F15" s="53"/>
      <c r="G15" s="40"/>
      <c r="H15" s="54" t="str">
        <f t="shared" si="2"/>
        <v>U13B</v>
      </c>
      <c r="I15" s="54" t="str">
        <f t="shared" si="3"/>
        <v>Moray RR</v>
      </c>
      <c r="J15" s="52" t="s">
        <v>792</v>
      </c>
      <c r="K15" s="52">
        <v>513</v>
      </c>
      <c r="L15" s="54" t="str">
        <f t="shared" si="4"/>
        <v>FinlayWeir</v>
      </c>
      <c r="M15" s="52" t="s">
        <v>937</v>
      </c>
      <c r="N15" s="43"/>
    </row>
    <row r="16" spans="1:14" ht="12.75">
      <c r="A16" s="54" t="str">
        <f t="shared" si="0"/>
        <v>U13G</v>
      </c>
      <c r="B16" s="55" t="str">
        <f t="shared" si="1"/>
        <v>Ross County AC</v>
      </c>
      <c r="C16" s="52" t="s">
        <v>792</v>
      </c>
      <c r="D16" s="52">
        <v>748</v>
      </c>
      <c r="E16" s="54" t="str">
        <f t="shared" si="5"/>
        <v>Eilidh Will</v>
      </c>
      <c r="F16" s="52" t="s">
        <v>931</v>
      </c>
      <c r="G16" s="40"/>
      <c r="H16" s="54" t="str">
        <f t="shared" si="2"/>
        <v>U13B</v>
      </c>
      <c r="I16" s="54" t="str">
        <f t="shared" si="3"/>
        <v>Moray RR</v>
      </c>
      <c r="J16" s="52" t="s">
        <v>792</v>
      </c>
      <c r="K16" s="52">
        <v>512</v>
      </c>
      <c r="L16" s="54" t="str">
        <f t="shared" si="4"/>
        <v>JacksonSmith</v>
      </c>
      <c r="M16" s="52" t="s">
        <v>938</v>
      </c>
      <c r="N16" s="43"/>
    </row>
    <row r="17" spans="1:14" ht="12.75">
      <c r="A17" s="54" t="str">
        <f t="shared" si="0"/>
        <v>U15G</v>
      </c>
      <c r="B17" s="55" t="str">
        <f t="shared" si="1"/>
        <v>Inverness Harriers</v>
      </c>
      <c r="C17" s="52" t="s">
        <v>792</v>
      </c>
      <c r="D17" s="52">
        <v>391</v>
      </c>
      <c r="E17" s="54" t="str">
        <f t="shared" si="5"/>
        <v>Isla Marwick</v>
      </c>
      <c r="F17" s="52" t="s">
        <v>960</v>
      </c>
      <c r="G17" s="40"/>
      <c r="H17" s="54" t="str">
        <f t="shared" si="2"/>
        <v>U13B</v>
      </c>
      <c r="I17" s="54" t="str">
        <f t="shared" si="3"/>
        <v>Moray RR</v>
      </c>
      <c r="J17" s="52" t="s">
        <v>792</v>
      </c>
      <c r="K17" s="52">
        <v>508</v>
      </c>
      <c r="L17" s="54" t="str">
        <f t="shared" si="4"/>
        <v>ConnorCameron</v>
      </c>
      <c r="M17" s="52" t="s">
        <v>939</v>
      </c>
      <c r="N17" s="43"/>
    </row>
    <row r="18" spans="1:14" ht="12.75">
      <c r="A18" s="54" t="str">
        <f t="shared" si="0"/>
        <v>U11G</v>
      </c>
      <c r="B18" s="55" t="str">
        <f t="shared" si="1"/>
        <v>Moray RR</v>
      </c>
      <c r="C18" s="52" t="s">
        <v>836</v>
      </c>
      <c r="D18" s="52">
        <v>505</v>
      </c>
      <c r="E18" s="54" t="str">
        <f t="shared" si="5"/>
        <v>RobynWojcik</v>
      </c>
      <c r="F18" s="52" t="s">
        <v>912</v>
      </c>
      <c r="G18" s="40"/>
      <c r="H18" s="54" t="str">
        <f t="shared" si="2"/>
        <v>U13B</v>
      </c>
      <c r="I18" s="54" t="str">
        <f t="shared" si="3"/>
        <v>Nairn AAC</v>
      </c>
      <c r="J18" s="52" t="s">
        <v>792</v>
      </c>
      <c r="K18" s="52">
        <v>613</v>
      </c>
      <c r="L18" s="54" t="str">
        <f t="shared" si="4"/>
        <v>Harrison MacLeman</v>
      </c>
      <c r="M18" s="52" t="s">
        <v>940</v>
      </c>
      <c r="N18" s="43"/>
    </row>
    <row r="19" spans="1:14" ht="12.75">
      <c r="A19" s="54" t="str">
        <f t="shared" si="0"/>
        <v>U13G</v>
      </c>
      <c r="B19" s="55" t="str">
        <f t="shared" si="1"/>
        <v>Ross County AC</v>
      </c>
      <c r="C19" s="52" t="s">
        <v>791</v>
      </c>
      <c r="D19" s="52">
        <v>739</v>
      </c>
      <c r="E19" s="54" t="str">
        <f t="shared" si="5"/>
        <v>Ellie MacDonald</v>
      </c>
      <c r="F19" s="52">
        <v>33.81</v>
      </c>
      <c r="G19" s="45"/>
      <c r="H19" s="54" t="str">
        <f t="shared" si="2"/>
        <v>U11B</v>
      </c>
      <c r="I19" s="54" t="str">
        <f t="shared" si="3"/>
        <v>Ross County AC</v>
      </c>
      <c r="J19" s="52" t="s">
        <v>792</v>
      </c>
      <c r="K19" s="52">
        <v>741</v>
      </c>
      <c r="L19" s="54" t="str">
        <f t="shared" si="4"/>
        <v>Noah Carson</v>
      </c>
      <c r="M19" s="52" t="s">
        <v>947</v>
      </c>
      <c r="N19" s="43"/>
    </row>
    <row r="20" spans="1:14" ht="12.75">
      <c r="A20" s="54" t="str">
        <f t="shared" si="0"/>
        <v>U13G</v>
      </c>
      <c r="B20" s="55" t="str">
        <f t="shared" si="1"/>
        <v>Ross County AC</v>
      </c>
      <c r="C20" s="52" t="s">
        <v>791</v>
      </c>
      <c r="D20" s="52">
        <v>737</v>
      </c>
      <c r="E20" s="54" t="str">
        <f t="shared" si="5"/>
        <v>Femke Waite</v>
      </c>
      <c r="F20" s="53">
        <v>34.01</v>
      </c>
      <c r="G20" s="46"/>
      <c r="H20" s="54" t="str">
        <f t="shared" si="2"/>
        <v>U13B</v>
      </c>
      <c r="I20" s="54" t="str">
        <f t="shared" si="3"/>
        <v>Ross County AC</v>
      </c>
      <c r="J20" s="52" t="s">
        <v>792</v>
      </c>
      <c r="K20" s="52">
        <v>760</v>
      </c>
      <c r="L20" s="54" t="str">
        <f t="shared" si="4"/>
        <v>George Ross</v>
      </c>
      <c r="M20" s="52" t="s">
        <v>948</v>
      </c>
      <c r="N20" s="43"/>
    </row>
    <row r="21" spans="1:14" ht="12.75">
      <c r="A21" s="54" t="str">
        <f t="shared" si="0"/>
        <v>U13G</v>
      </c>
      <c r="B21" s="55" t="str">
        <f t="shared" si="1"/>
        <v>Ross County AC</v>
      </c>
      <c r="C21" s="52" t="s">
        <v>837</v>
      </c>
      <c r="D21" s="52">
        <v>763</v>
      </c>
      <c r="E21" s="54" t="str">
        <f t="shared" si="5"/>
        <v>Connie Mackain</v>
      </c>
      <c r="F21" s="53">
        <v>17.74</v>
      </c>
      <c r="G21" s="46"/>
      <c r="H21" s="54" t="str">
        <f t="shared" si="2"/>
        <v>U13B</v>
      </c>
      <c r="I21" s="54" t="str">
        <f t="shared" si="3"/>
        <v>Ross County AC</v>
      </c>
      <c r="J21" s="52" t="s">
        <v>792</v>
      </c>
      <c r="K21" s="52">
        <v>797</v>
      </c>
      <c r="L21" s="54" t="str">
        <f t="shared" si="4"/>
        <v>AlisterYoung</v>
      </c>
      <c r="M21" s="52" t="s">
        <v>949</v>
      </c>
      <c r="N21" s="43"/>
    </row>
    <row r="22" spans="1:14" ht="12.75">
      <c r="A22" s="54" t="str">
        <f t="shared" si="0"/>
        <v>U17W</v>
      </c>
      <c r="B22" s="55" t="str">
        <f t="shared" si="1"/>
        <v>Ross County AC</v>
      </c>
      <c r="C22" s="52" t="s">
        <v>791</v>
      </c>
      <c r="D22" s="52">
        <v>723</v>
      </c>
      <c r="E22" s="54" t="str">
        <f t="shared" si="5"/>
        <v>Iona MacLennan</v>
      </c>
      <c r="F22" s="52">
        <v>33.7</v>
      </c>
      <c r="G22" s="46"/>
      <c r="H22" s="54" t="str">
        <f t="shared" si="2"/>
        <v>U15B</v>
      </c>
      <c r="I22" s="54" t="str">
        <f t="shared" si="3"/>
        <v>Ross County AC</v>
      </c>
      <c r="J22" s="52" t="s">
        <v>792</v>
      </c>
      <c r="K22" s="52">
        <v>721</v>
      </c>
      <c r="L22" s="54" t="str">
        <f t="shared" si="4"/>
        <v>Andrew MacLennan</v>
      </c>
      <c r="M22" s="52" t="s">
        <v>950</v>
      </c>
      <c r="N22" s="43"/>
    </row>
    <row r="23" spans="1:14" ht="12.75">
      <c r="A23" s="54" t="str">
        <f t="shared" si="0"/>
        <v>U15G</v>
      </c>
      <c r="B23" s="55" t="str">
        <f t="shared" si="1"/>
        <v>Nairn AAC</v>
      </c>
      <c r="C23" s="52" t="s">
        <v>791</v>
      </c>
      <c r="D23" s="52">
        <v>629</v>
      </c>
      <c r="E23" s="54" t="str">
        <f t="shared" si="5"/>
        <v>Millie Cawthorn</v>
      </c>
      <c r="F23" s="52">
        <v>38.04</v>
      </c>
      <c r="G23" s="46"/>
      <c r="H23" s="54" t="str">
        <f t="shared" si="2"/>
        <v>U13B</v>
      </c>
      <c r="I23" s="54" t="str">
        <f t="shared" si="3"/>
        <v>Inverness Harriers</v>
      </c>
      <c r="J23" s="52" t="s">
        <v>792</v>
      </c>
      <c r="K23" s="52">
        <v>367</v>
      </c>
      <c r="L23" s="54" t="str">
        <f t="shared" si="4"/>
        <v>Stuart Robertson</v>
      </c>
      <c r="M23" s="52" t="s">
        <v>951</v>
      </c>
      <c r="N23" s="43"/>
    </row>
    <row r="24" spans="1:14" ht="12.75">
      <c r="A24" s="54" t="str">
        <f t="shared" si="0"/>
        <v>U15G</v>
      </c>
      <c r="B24" s="55" t="str">
        <f t="shared" si="1"/>
        <v>Elgin AAC</v>
      </c>
      <c r="C24" s="52" t="s">
        <v>791</v>
      </c>
      <c r="D24" s="52">
        <v>142</v>
      </c>
      <c r="E24" s="54" t="str">
        <f t="shared" si="5"/>
        <v>Chloe Storey</v>
      </c>
      <c r="F24" s="52">
        <v>29.84</v>
      </c>
      <c r="G24" s="46"/>
      <c r="H24" s="54">
        <f t="shared" si="2"/>
      </c>
      <c r="I24" s="54">
        <f t="shared" si="3"/>
      </c>
      <c r="J24" s="52"/>
      <c r="K24" s="52"/>
      <c r="L24" s="54">
        <f t="shared" si="4"/>
      </c>
      <c r="M24" s="53"/>
      <c r="N24" s="43"/>
    </row>
    <row r="25" spans="1:14" ht="12.75">
      <c r="A25" s="54" t="str">
        <f t="shared" si="0"/>
        <v>U17W</v>
      </c>
      <c r="B25" s="55" t="str">
        <f t="shared" si="1"/>
        <v>Moray RR</v>
      </c>
      <c r="C25" s="52" t="s">
        <v>791</v>
      </c>
      <c r="D25" s="52">
        <v>527</v>
      </c>
      <c r="E25" s="54" t="str">
        <f t="shared" si="5"/>
        <v>NiamhWhelan</v>
      </c>
      <c r="F25" s="52">
        <v>34.49</v>
      </c>
      <c r="G25" s="46"/>
      <c r="H25" s="54" t="str">
        <f t="shared" si="2"/>
        <v>U17M</v>
      </c>
      <c r="I25" s="54" t="str">
        <f t="shared" si="3"/>
        <v>Inverness Harriers</v>
      </c>
      <c r="J25" s="52" t="s">
        <v>792</v>
      </c>
      <c r="K25" s="52">
        <v>464</v>
      </c>
      <c r="L25" s="54" t="str">
        <f t="shared" si="4"/>
        <v>Angus Smith</v>
      </c>
      <c r="M25" s="52" t="s">
        <v>985</v>
      </c>
      <c r="N25" s="43"/>
    </row>
    <row r="26" spans="1:14" ht="12.75">
      <c r="A26" s="54" t="str">
        <f t="shared" si="0"/>
        <v>U13G</v>
      </c>
      <c r="B26" s="55" t="str">
        <f t="shared" si="1"/>
        <v>Ross County AC</v>
      </c>
      <c r="C26" s="52" t="s">
        <v>1050</v>
      </c>
      <c r="D26" s="52">
        <v>763</v>
      </c>
      <c r="E26" s="54" t="str">
        <f t="shared" si="5"/>
        <v>Connie Mackain</v>
      </c>
      <c r="F26" s="53">
        <v>2.92</v>
      </c>
      <c r="G26" s="46"/>
      <c r="H26" s="54" t="str">
        <f t="shared" si="2"/>
        <v>U17M</v>
      </c>
      <c r="I26" s="54" t="str">
        <f t="shared" si="3"/>
        <v>Inverness Harriers</v>
      </c>
      <c r="J26" s="52" t="s">
        <v>792</v>
      </c>
      <c r="K26" s="52">
        <v>461</v>
      </c>
      <c r="L26" s="54" t="str">
        <f t="shared" si="4"/>
        <v>Euan Rollo</v>
      </c>
      <c r="M26" s="52" t="s">
        <v>987</v>
      </c>
      <c r="N26" s="43"/>
    </row>
    <row r="27" spans="1:14" ht="12.75">
      <c r="A27" s="54" t="str">
        <f t="shared" si="0"/>
        <v>U13G</v>
      </c>
      <c r="B27" s="55" t="str">
        <f t="shared" si="1"/>
        <v>Ross County AC</v>
      </c>
      <c r="C27" s="52" t="s">
        <v>1050</v>
      </c>
      <c r="D27" s="52">
        <v>737</v>
      </c>
      <c r="E27" s="54" t="str">
        <f t="shared" si="5"/>
        <v>Femke Waite</v>
      </c>
      <c r="F27" s="52">
        <v>3.83</v>
      </c>
      <c r="G27" s="46"/>
      <c r="H27" s="54" t="str">
        <f t="shared" si="2"/>
        <v>U13B</v>
      </c>
      <c r="I27" s="54" t="str">
        <f t="shared" si="3"/>
        <v>Ross County AC</v>
      </c>
      <c r="J27" s="52" t="s">
        <v>792</v>
      </c>
      <c r="K27" s="52">
        <v>751</v>
      </c>
      <c r="L27" s="54" t="str">
        <f t="shared" si="4"/>
        <v>Alex Ellen</v>
      </c>
      <c r="M27" s="52" t="s">
        <v>988</v>
      </c>
      <c r="N27" s="43"/>
    </row>
    <row r="28" spans="1:14" ht="12.75">
      <c r="A28" s="54" t="str">
        <f t="shared" si="0"/>
        <v>U13G</v>
      </c>
      <c r="B28" s="55" t="str">
        <f t="shared" si="1"/>
        <v>Inverness Harriers</v>
      </c>
      <c r="C28" s="52" t="s">
        <v>1050</v>
      </c>
      <c r="D28" s="52">
        <v>332</v>
      </c>
      <c r="E28" s="54" t="str">
        <f t="shared" si="5"/>
        <v>Grace Brown</v>
      </c>
      <c r="F28" s="52">
        <v>3.38</v>
      </c>
      <c r="G28" s="46"/>
      <c r="H28" s="54" t="str">
        <f t="shared" si="2"/>
        <v>U17M</v>
      </c>
      <c r="I28" s="54" t="str">
        <f t="shared" si="3"/>
        <v>Inverness Harriers</v>
      </c>
      <c r="J28" s="52" t="s">
        <v>792</v>
      </c>
      <c r="K28" s="52">
        <v>463</v>
      </c>
      <c r="L28" s="54" t="str">
        <f t="shared" si="4"/>
        <v>Ben Sharpe</v>
      </c>
      <c r="M28" s="52" t="s">
        <v>989</v>
      </c>
      <c r="N28" s="43"/>
    </row>
    <row r="29" spans="1:14" ht="12.75">
      <c r="A29" s="54" t="str">
        <f t="shared" si="0"/>
        <v>U13G</v>
      </c>
      <c r="B29" s="55" t="str">
        <f t="shared" si="1"/>
        <v>Nairn AAC</v>
      </c>
      <c r="C29" s="52" t="s">
        <v>1050</v>
      </c>
      <c r="D29" s="52">
        <v>620</v>
      </c>
      <c r="E29" s="54" t="str">
        <f t="shared" si="5"/>
        <v>Rosie Ogston</v>
      </c>
      <c r="F29" s="52">
        <v>2.86</v>
      </c>
      <c r="G29" s="46"/>
      <c r="H29" s="54" t="str">
        <f t="shared" si="2"/>
        <v>U17M</v>
      </c>
      <c r="I29" s="54" t="str">
        <f t="shared" si="3"/>
        <v>Ross County AC</v>
      </c>
      <c r="J29" s="52" t="s">
        <v>792</v>
      </c>
      <c r="K29" s="52">
        <v>732</v>
      </c>
      <c r="L29" s="54" t="str">
        <f t="shared" si="4"/>
        <v>rowan Nillsen</v>
      </c>
      <c r="M29" s="53" t="s">
        <v>990</v>
      </c>
      <c r="N29" s="43"/>
    </row>
    <row r="30" spans="1:14" ht="12.75">
      <c r="A30" s="54" t="str">
        <f t="shared" si="0"/>
        <v>U13G</v>
      </c>
      <c r="B30" s="55" t="str">
        <f t="shared" si="1"/>
        <v>Elgin AAC</v>
      </c>
      <c r="C30" s="52" t="s">
        <v>1050</v>
      </c>
      <c r="D30" s="52">
        <v>132</v>
      </c>
      <c r="E30" s="54" t="str">
        <f t="shared" si="5"/>
        <v>Ava Cruickshank</v>
      </c>
      <c r="F30" s="52" t="s">
        <v>1193</v>
      </c>
      <c r="G30" s="46"/>
      <c r="H30" s="54" t="str">
        <f t="shared" si="2"/>
        <v>SenM</v>
      </c>
      <c r="I30" s="54" t="str">
        <f t="shared" si="3"/>
        <v>Inverness Harriers</v>
      </c>
      <c r="J30" s="52" t="s">
        <v>792</v>
      </c>
      <c r="K30" s="52">
        <v>469</v>
      </c>
      <c r="L30" s="54" t="str">
        <f t="shared" si="4"/>
        <v>Callum Cushnie</v>
      </c>
      <c r="M30" s="53" t="s">
        <v>997</v>
      </c>
      <c r="N30" s="43"/>
    </row>
    <row r="31" spans="1:14" ht="12.75">
      <c r="A31" s="54" t="str">
        <f t="shared" si="0"/>
        <v>U11G</v>
      </c>
      <c r="B31" s="55" t="str">
        <f t="shared" si="1"/>
        <v>Inverness Harriers</v>
      </c>
      <c r="C31" s="52" t="s">
        <v>14</v>
      </c>
      <c r="D31" s="52">
        <v>304</v>
      </c>
      <c r="E31" s="54" t="str">
        <f t="shared" si="5"/>
        <v>Eilidh Cummins</v>
      </c>
      <c r="F31" s="52" t="s">
        <v>1036</v>
      </c>
      <c r="G31" s="46"/>
      <c r="H31" s="54" t="str">
        <f t="shared" si="2"/>
        <v>U13B</v>
      </c>
      <c r="I31" s="54" t="str">
        <f t="shared" si="3"/>
        <v>Nairn AAC</v>
      </c>
      <c r="J31" s="52" t="s">
        <v>791</v>
      </c>
      <c r="K31" s="52">
        <v>613</v>
      </c>
      <c r="L31" s="54" t="str">
        <f t="shared" si="4"/>
        <v>Harrison MacLeman</v>
      </c>
      <c r="M31" s="52">
        <v>39.96</v>
      </c>
      <c r="N31" s="43"/>
    </row>
    <row r="32" spans="1:14" ht="12.75">
      <c r="A32" s="54" t="str">
        <f t="shared" si="0"/>
        <v>U11G</v>
      </c>
      <c r="B32" s="55" t="str">
        <f t="shared" si="1"/>
        <v>Nairn AAC</v>
      </c>
      <c r="C32" s="52" t="s">
        <v>14</v>
      </c>
      <c r="D32" s="52">
        <v>610</v>
      </c>
      <c r="E32" s="54" t="str">
        <f t="shared" si="5"/>
        <v>Ella MacDonald</v>
      </c>
      <c r="F32" s="52" t="s">
        <v>1037</v>
      </c>
      <c r="G32" s="46"/>
      <c r="H32" s="54" t="str">
        <f t="shared" si="2"/>
        <v>U13B</v>
      </c>
      <c r="I32" s="54" t="str">
        <f t="shared" si="3"/>
        <v>Moray RR</v>
      </c>
      <c r="J32" s="52" t="s">
        <v>791</v>
      </c>
      <c r="K32" s="52">
        <v>535</v>
      </c>
      <c r="L32" s="54" t="str">
        <f t="shared" si="4"/>
        <v>LukeCoull</v>
      </c>
      <c r="M32" s="52">
        <v>43.22</v>
      </c>
      <c r="N32" s="43"/>
    </row>
    <row r="33" spans="1:14" ht="12.75">
      <c r="A33" s="54" t="str">
        <f t="shared" si="0"/>
        <v>U17W</v>
      </c>
      <c r="B33" s="55" t="str">
        <f t="shared" si="1"/>
        <v>Elgin AAC</v>
      </c>
      <c r="C33" s="52" t="s">
        <v>1050</v>
      </c>
      <c r="D33" s="52">
        <v>147</v>
      </c>
      <c r="E33" s="54" t="str">
        <f t="shared" si="5"/>
        <v>Eilidh Henderson</v>
      </c>
      <c r="F33" s="52" t="s">
        <v>1049</v>
      </c>
      <c r="G33" s="46"/>
      <c r="H33" s="54" t="str">
        <f t="shared" si="2"/>
        <v>U15B</v>
      </c>
      <c r="I33" s="54" t="str">
        <f t="shared" si="3"/>
        <v>Ross County AC</v>
      </c>
      <c r="J33" s="52" t="s">
        <v>791</v>
      </c>
      <c r="K33" s="52">
        <v>750</v>
      </c>
      <c r="L33" s="54" t="str">
        <f t="shared" si="4"/>
        <v>Ruaridh Ellen</v>
      </c>
      <c r="M33" s="52">
        <v>32.56</v>
      </c>
      <c r="N33" s="43"/>
    </row>
    <row r="34" spans="1:14" ht="12.75">
      <c r="A34" s="54" t="str">
        <f t="shared" si="0"/>
        <v>U17W</v>
      </c>
      <c r="B34" s="55" t="str">
        <f t="shared" si="1"/>
        <v>Elgin AAC</v>
      </c>
      <c r="C34" s="52" t="s">
        <v>1050</v>
      </c>
      <c r="D34" s="52">
        <v>136</v>
      </c>
      <c r="E34" s="54" t="str">
        <f t="shared" si="5"/>
        <v>Eve Tulloch</v>
      </c>
      <c r="F34" s="52" t="s">
        <v>1051</v>
      </c>
      <c r="G34" s="46"/>
      <c r="H34" s="54" t="str">
        <f t="shared" si="2"/>
        <v>U17M</v>
      </c>
      <c r="I34" s="54" t="str">
        <f t="shared" si="3"/>
        <v>Ross County AC</v>
      </c>
      <c r="J34" s="52" t="s">
        <v>791</v>
      </c>
      <c r="K34" s="52">
        <v>732</v>
      </c>
      <c r="L34" s="54" t="str">
        <f t="shared" si="4"/>
        <v>rowan Nillsen</v>
      </c>
      <c r="M34" s="52">
        <v>28.16</v>
      </c>
      <c r="N34" s="43"/>
    </row>
    <row r="35" spans="1:14" ht="12.75">
      <c r="A35" s="54" t="str">
        <f t="shared" si="0"/>
        <v>U15G</v>
      </c>
      <c r="B35" s="55" t="str">
        <f t="shared" si="1"/>
        <v>Nairn AAC</v>
      </c>
      <c r="C35" s="52" t="s">
        <v>14</v>
      </c>
      <c r="D35" s="52">
        <v>629</v>
      </c>
      <c r="E35" s="54" t="str">
        <f t="shared" si="5"/>
        <v>Millie Cawthorn</v>
      </c>
      <c r="F35" s="52" t="s">
        <v>1075</v>
      </c>
      <c r="G35" s="46"/>
      <c r="H35" s="54" t="str">
        <f t="shared" si="2"/>
        <v>U17M</v>
      </c>
      <c r="I35" s="54" t="str">
        <f t="shared" si="3"/>
        <v>Inverness Harriers</v>
      </c>
      <c r="J35" s="52" t="s">
        <v>791</v>
      </c>
      <c r="K35" s="52">
        <v>451</v>
      </c>
      <c r="L35" s="54" t="str">
        <f t="shared" si="4"/>
        <v>Juel Choppy-Madeleine</v>
      </c>
      <c r="M35" s="52">
        <v>28.71</v>
      </c>
      <c r="N35" s="43"/>
    </row>
    <row r="36" spans="1:14" ht="12.75">
      <c r="A36" s="54" t="str">
        <f t="shared" si="0"/>
        <v>U15G</v>
      </c>
      <c r="B36" s="55" t="str">
        <f t="shared" si="1"/>
        <v>Inverness Harriers</v>
      </c>
      <c r="C36" s="52" t="s">
        <v>1042</v>
      </c>
      <c r="D36" s="52">
        <v>389</v>
      </c>
      <c r="E36" s="54" t="str">
        <f t="shared" si="5"/>
        <v>Maisie MacLennan</v>
      </c>
      <c r="F36" s="52" t="s">
        <v>1113</v>
      </c>
      <c r="G36" s="46"/>
      <c r="H36" s="54" t="str">
        <f t="shared" si="2"/>
        <v>U15B</v>
      </c>
      <c r="I36" s="54" t="str">
        <f t="shared" si="3"/>
        <v>Ross County AC</v>
      </c>
      <c r="J36" s="52" t="s">
        <v>791</v>
      </c>
      <c r="K36" s="52">
        <v>750</v>
      </c>
      <c r="L36" s="54" t="str">
        <f t="shared" si="4"/>
        <v>Ruaridh Ellen</v>
      </c>
      <c r="M36" s="52">
        <v>32.56</v>
      </c>
      <c r="N36" s="43"/>
    </row>
    <row r="37" spans="1:14" ht="12.75">
      <c r="A37" s="54" t="str">
        <f t="shared" si="0"/>
        <v>U17W</v>
      </c>
      <c r="B37" s="55" t="str">
        <f t="shared" si="1"/>
        <v>Elgin AAC</v>
      </c>
      <c r="C37" s="52" t="s">
        <v>791</v>
      </c>
      <c r="D37" s="52">
        <v>148</v>
      </c>
      <c r="E37" s="54" t="str">
        <f t="shared" si="5"/>
        <v>Sophia Bokor</v>
      </c>
      <c r="F37" s="53">
        <v>31.2</v>
      </c>
      <c r="G37" s="46"/>
      <c r="H37" s="54" t="str">
        <f t="shared" si="2"/>
        <v>SM</v>
      </c>
      <c r="I37" s="54" t="str">
        <f t="shared" si="3"/>
        <v>Elgin AAC</v>
      </c>
      <c r="J37" s="52" t="s">
        <v>791</v>
      </c>
      <c r="K37" s="52">
        <v>158</v>
      </c>
      <c r="L37" s="54" t="str">
        <f t="shared" si="4"/>
        <v>David Grant</v>
      </c>
      <c r="M37" s="52">
        <v>33.41</v>
      </c>
      <c r="N37" s="43"/>
    </row>
    <row r="38" spans="1:14" ht="12.75">
      <c r="A38" s="54" t="str">
        <f t="shared" si="0"/>
        <v>U11G</v>
      </c>
      <c r="B38" s="55" t="str">
        <f t="shared" si="1"/>
        <v>Elgin AAC</v>
      </c>
      <c r="C38" s="52" t="s">
        <v>836</v>
      </c>
      <c r="D38" s="52">
        <v>115</v>
      </c>
      <c r="E38" s="54" t="str">
        <f t="shared" si="5"/>
        <v>Hayley Curran </v>
      </c>
      <c r="F38" s="52" t="s">
        <v>1194</v>
      </c>
      <c r="G38" s="46"/>
      <c r="H38" s="54" t="str">
        <f t="shared" si="2"/>
        <v>SM</v>
      </c>
      <c r="I38" s="54" t="str">
        <f t="shared" si="3"/>
        <v>Elgin AAC</v>
      </c>
      <c r="J38" s="52" t="s">
        <v>791</v>
      </c>
      <c r="K38" s="52">
        <v>170</v>
      </c>
      <c r="L38" s="54" t="str">
        <f t="shared" si="4"/>
        <v>Paul Clarke</v>
      </c>
      <c r="M38" s="52">
        <v>40.78</v>
      </c>
      <c r="N38" s="43"/>
    </row>
    <row r="39" spans="1:14" ht="12.75">
      <c r="A39" s="54" t="str">
        <f aca="true" t="shared" si="6" ref="A39:A44">_xlfn.IFERROR(VLOOKUP(D39,AthletesClub,7,FALSE),"")</f>
        <v>U11G</v>
      </c>
      <c r="B39" s="55" t="str">
        <f aca="true" t="shared" si="7" ref="B39:B44">_xlfn.IFERROR(VLOOKUP(D39,AthletesClub,11,FALSE),"")</f>
        <v>Moray RR</v>
      </c>
      <c r="C39" s="52" t="s">
        <v>836</v>
      </c>
      <c r="D39" s="52">
        <v>505</v>
      </c>
      <c r="E39" s="54" t="str">
        <f aca="true" t="shared" si="8" ref="E39:E44">_xlfn.IFERROR(VLOOKUP(D39,AthletesClub,9,FALSE),"")</f>
        <v>RobynWojcik</v>
      </c>
      <c r="F39" s="52" t="s">
        <v>912</v>
      </c>
      <c r="G39" s="46"/>
      <c r="H39" s="54" t="str">
        <f aca="true" t="shared" si="9" ref="H39:H50">_xlfn.IFERROR(VLOOKUP(K39,AthletesClub,7,FALSE),"")</f>
        <v>U15B</v>
      </c>
      <c r="I39" s="54" t="str">
        <f aca="true" t="shared" si="10" ref="I39:I50">_xlfn.IFERROR(VLOOKUP(K39,AthletesClub,11,FALSE),"")</f>
        <v>Ross County AC</v>
      </c>
      <c r="J39" s="52" t="s">
        <v>1042</v>
      </c>
      <c r="K39" s="52">
        <v>791</v>
      </c>
      <c r="L39" s="54" t="str">
        <f aca="true" t="shared" si="11" ref="L39:L50">_xlfn.IFERROR(VLOOKUP(K39,AthletesClub,9,FALSE),"")</f>
        <v>RyanSutherland</v>
      </c>
      <c r="M39" s="52" t="s">
        <v>1043</v>
      </c>
      <c r="N39" s="43"/>
    </row>
    <row r="40" spans="1:13" ht="12.75">
      <c r="A40" s="146">
        <f t="shared" si="6"/>
      </c>
      <c r="B40" s="147">
        <f t="shared" si="7"/>
      </c>
      <c r="C40" s="52"/>
      <c r="D40" s="52"/>
      <c r="E40" s="146">
        <f t="shared" si="8"/>
      </c>
      <c r="F40" s="52"/>
      <c r="G40" s="148"/>
      <c r="H40" s="146" t="str">
        <f t="shared" si="9"/>
        <v>U11 Boys</v>
      </c>
      <c r="I40" s="146" t="str">
        <f t="shared" si="10"/>
        <v>Nairn AAC</v>
      </c>
      <c r="J40" s="52" t="s">
        <v>14</v>
      </c>
      <c r="K40" s="52">
        <v>636</v>
      </c>
      <c r="L40" s="146" t="str">
        <f t="shared" si="11"/>
        <v>Cayden MacKenzie</v>
      </c>
      <c r="M40" s="52" t="s">
        <v>1057</v>
      </c>
    </row>
    <row r="41" spans="1:13" ht="12.75">
      <c r="A41" s="146">
        <f t="shared" si="6"/>
      </c>
      <c r="B41" s="147">
        <f t="shared" si="7"/>
      </c>
      <c r="C41" s="52"/>
      <c r="D41" s="52"/>
      <c r="E41" s="146">
        <f t="shared" si="8"/>
      </c>
      <c r="F41" s="52"/>
      <c r="G41" s="148"/>
      <c r="H41" s="146" t="str">
        <f t="shared" si="9"/>
        <v>U11 Boys</v>
      </c>
      <c r="I41" s="146" t="str">
        <f t="shared" si="10"/>
        <v>Nairn AAC</v>
      </c>
      <c r="J41" s="52" t="s">
        <v>14</v>
      </c>
      <c r="K41" s="52">
        <v>639</v>
      </c>
      <c r="L41" s="146" t="str">
        <f t="shared" si="11"/>
        <v>Archie Martindale</v>
      </c>
      <c r="M41" s="52" t="s">
        <v>1058</v>
      </c>
    </row>
    <row r="42" spans="1:13" ht="12.75">
      <c r="A42" s="146">
        <f t="shared" si="6"/>
      </c>
      <c r="B42" s="147">
        <f t="shared" si="7"/>
      </c>
      <c r="C42" s="52"/>
      <c r="D42" s="52"/>
      <c r="E42" s="146">
        <f t="shared" si="8"/>
      </c>
      <c r="F42" s="52"/>
      <c r="G42" s="148"/>
      <c r="H42" s="146" t="str">
        <f t="shared" si="9"/>
        <v>U11B</v>
      </c>
      <c r="I42" s="146" t="str">
        <f t="shared" si="10"/>
        <v>Inverness Harriers</v>
      </c>
      <c r="J42" s="52" t="s">
        <v>14</v>
      </c>
      <c r="K42" s="52">
        <v>326</v>
      </c>
      <c r="L42" s="146" t="str">
        <f t="shared" si="11"/>
        <v>Murray Taylor</v>
      </c>
      <c r="M42" s="52" t="s">
        <v>1059</v>
      </c>
    </row>
    <row r="43" spans="1:13" ht="12.75">
      <c r="A43" s="146">
        <f t="shared" si="6"/>
      </c>
      <c r="B43" s="147">
        <f t="shared" si="7"/>
      </c>
      <c r="C43" s="52"/>
      <c r="D43" s="52"/>
      <c r="E43" s="146">
        <f t="shared" si="8"/>
      </c>
      <c r="F43" s="52"/>
      <c r="G43" s="148"/>
      <c r="H43" s="146" t="str">
        <f t="shared" si="9"/>
        <v>U11B</v>
      </c>
      <c r="I43" s="146" t="str">
        <f t="shared" si="10"/>
        <v>Inverness Harriers</v>
      </c>
      <c r="J43" s="52" t="s">
        <v>1042</v>
      </c>
      <c r="K43" s="52">
        <v>320</v>
      </c>
      <c r="L43" s="146" t="str">
        <f t="shared" si="11"/>
        <v>Daniel Finnigan</v>
      </c>
      <c r="M43" s="52" t="s">
        <v>1079</v>
      </c>
    </row>
    <row r="44" spans="1:13" ht="12.75">
      <c r="A44" s="146">
        <f t="shared" si="6"/>
      </c>
      <c r="B44" s="147">
        <f t="shared" si="7"/>
      </c>
      <c r="C44" s="52"/>
      <c r="D44" s="52"/>
      <c r="E44" s="146">
        <f t="shared" si="8"/>
      </c>
      <c r="F44" s="52"/>
      <c r="G44" s="148"/>
      <c r="H44" s="146" t="str">
        <f t="shared" si="9"/>
        <v>U11B</v>
      </c>
      <c r="I44" s="146" t="str">
        <f t="shared" si="10"/>
        <v>Nairn AAC</v>
      </c>
      <c r="J44" s="52" t="s">
        <v>1042</v>
      </c>
      <c r="K44" s="52">
        <v>600</v>
      </c>
      <c r="L44" s="146" t="str">
        <f t="shared" si="11"/>
        <v>Drew Smith</v>
      </c>
      <c r="M44" s="52" t="s">
        <v>1081</v>
      </c>
    </row>
    <row r="45" spans="1:13" ht="12.75">
      <c r="A45" s="146" t="s">
        <v>1007</v>
      </c>
      <c r="B45" s="147" t="s">
        <v>1007</v>
      </c>
      <c r="C45" s="52" t="s">
        <v>842</v>
      </c>
      <c r="D45" s="52"/>
      <c r="E45" s="146" t="s">
        <v>1025</v>
      </c>
      <c r="F45" s="52">
        <v>58.13</v>
      </c>
      <c r="G45" s="148"/>
      <c r="H45" s="146" t="str">
        <f t="shared" si="9"/>
        <v>U13B</v>
      </c>
      <c r="I45" s="146" t="str">
        <f t="shared" si="10"/>
        <v>Ross County AC</v>
      </c>
      <c r="J45" s="52" t="s">
        <v>795</v>
      </c>
      <c r="K45" s="52">
        <v>751</v>
      </c>
      <c r="L45" s="146" t="str">
        <f t="shared" si="11"/>
        <v>Alex Ellen</v>
      </c>
      <c r="M45" s="52" t="s">
        <v>1122</v>
      </c>
    </row>
    <row r="46" spans="1:13" ht="12.75">
      <c r="A46" s="146" t="s">
        <v>73</v>
      </c>
      <c r="B46" s="147" t="s">
        <v>780</v>
      </c>
      <c r="C46" s="52" t="s">
        <v>842</v>
      </c>
      <c r="D46" s="52"/>
      <c r="E46" s="146" t="s">
        <v>1007</v>
      </c>
      <c r="F46" s="52" t="s">
        <v>1016</v>
      </c>
      <c r="G46" s="148"/>
      <c r="H46" s="146" t="str">
        <f t="shared" si="9"/>
        <v>U15B</v>
      </c>
      <c r="I46" s="146" t="str">
        <f t="shared" si="10"/>
        <v>Inverness Harriers</v>
      </c>
      <c r="J46" s="52" t="s">
        <v>791</v>
      </c>
      <c r="K46" s="52">
        <v>422</v>
      </c>
      <c r="L46" s="146" t="str">
        <f t="shared" si="11"/>
        <v>Sean Radabaugh</v>
      </c>
      <c r="M46" s="52">
        <v>30.33</v>
      </c>
    </row>
    <row r="47" spans="1:13" ht="12.75">
      <c r="A47" s="146" t="s">
        <v>1007</v>
      </c>
      <c r="B47" s="147" t="s">
        <v>1146</v>
      </c>
      <c r="C47" s="52" t="s">
        <v>842</v>
      </c>
      <c r="D47" s="52"/>
      <c r="E47" s="146" t="s">
        <v>1007</v>
      </c>
      <c r="F47" s="52" t="s">
        <v>1015</v>
      </c>
      <c r="G47" s="148"/>
      <c r="H47" s="146" t="str">
        <f t="shared" si="9"/>
        <v>U13B</v>
      </c>
      <c r="I47" s="146" t="str">
        <f t="shared" si="10"/>
        <v>Inverness Harriers</v>
      </c>
      <c r="J47" s="52" t="s">
        <v>791</v>
      </c>
      <c r="K47" s="52">
        <v>362</v>
      </c>
      <c r="L47" s="146" t="str">
        <f t="shared" si="11"/>
        <v>Ben  Macleod</v>
      </c>
      <c r="M47" s="52">
        <v>33.25</v>
      </c>
    </row>
    <row r="48" spans="1:13" ht="12.75">
      <c r="A48" s="146" t="s">
        <v>63</v>
      </c>
      <c r="B48" s="147" t="s">
        <v>780</v>
      </c>
      <c r="C48" s="52" t="s">
        <v>842</v>
      </c>
      <c r="D48" s="52"/>
      <c r="E48" s="146" t="s">
        <v>1148</v>
      </c>
      <c r="F48" s="52" t="s">
        <v>1014</v>
      </c>
      <c r="G48" s="148"/>
      <c r="H48" s="146" t="str">
        <f t="shared" si="9"/>
        <v>U20M</v>
      </c>
      <c r="I48" s="146" t="str">
        <f t="shared" si="10"/>
        <v>Inverness Harriers</v>
      </c>
      <c r="J48" s="52" t="s">
        <v>794</v>
      </c>
      <c r="K48" s="52">
        <v>492</v>
      </c>
      <c r="L48" s="146" t="str">
        <f t="shared" si="11"/>
        <v>Andrew Bowsher</v>
      </c>
      <c r="M48" s="52" t="s">
        <v>1139</v>
      </c>
    </row>
    <row r="49" spans="1:13" ht="12.75">
      <c r="A49" s="146" t="s">
        <v>1</v>
      </c>
      <c r="B49" s="147" t="s">
        <v>777</v>
      </c>
      <c r="C49" s="52" t="s">
        <v>842</v>
      </c>
      <c r="D49" s="52"/>
      <c r="E49" s="146" t="s">
        <v>1147</v>
      </c>
      <c r="F49" s="52" t="s">
        <v>1003</v>
      </c>
      <c r="G49" s="148"/>
      <c r="H49" s="146" t="str">
        <f t="shared" si="9"/>
        <v>U15B</v>
      </c>
      <c r="I49" s="146" t="str">
        <f t="shared" si="10"/>
        <v>Inverness Harriers</v>
      </c>
      <c r="J49" s="52" t="s">
        <v>837</v>
      </c>
      <c r="K49" s="52">
        <v>409</v>
      </c>
      <c r="L49" s="146" t="str">
        <f t="shared" si="11"/>
        <v>Finlay Cooper</v>
      </c>
      <c r="M49" s="52">
        <v>15.88</v>
      </c>
    </row>
    <row r="50" spans="1:13" ht="12.75">
      <c r="A50" s="146" t="s">
        <v>94</v>
      </c>
      <c r="B50" s="147" t="s">
        <v>1146</v>
      </c>
      <c r="C50" s="52" t="s">
        <v>842</v>
      </c>
      <c r="D50" s="52"/>
      <c r="E50" s="146" t="s">
        <v>1007</v>
      </c>
      <c r="F50" s="151" t="s">
        <v>1008</v>
      </c>
      <c r="G50" s="148"/>
      <c r="H50" s="146" t="str">
        <f t="shared" si="9"/>
        <v>U15B</v>
      </c>
      <c r="I50" s="146" t="str">
        <f t="shared" si="10"/>
        <v>Ross County AC</v>
      </c>
      <c r="J50" s="52" t="s">
        <v>837</v>
      </c>
      <c r="K50" s="52">
        <v>791</v>
      </c>
      <c r="L50" s="146" t="str">
        <f t="shared" si="11"/>
        <v>RyanSutherland</v>
      </c>
      <c r="M50" s="52">
        <v>16.43</v>
      </c>
    </row>
    <row r="51" spans="8:13" ht="12.75">
      <c r="H51" s="146" t="str">
        <f>_xlfn.IFERROR(VLOOKUP(K51,AthletesClub,7,FALSE),"")</f>
        <v>U13B</v>
      </c>
      <c r="I51" s="146" t="str">
        <f>_xlfn.IFERROR(VLOOKUP(K51,AthletesClub,11,FALSE),"")</f>
        <v>Elgin AAC</v>
      </c>
      <c r="J51" s="52" t="s">
        <v>791</v>
      </c>
      <c r="K51" s="52">
        <v>168</v>
      </c>
      <c r="L51" s="146" t="str">
        <f>_xlfn.IFERROR(VLOOKUP(K51,AthletesClub,9,FALSE),"")</f>
        <v>Henry McAlister</v>
      </c>
      <c r="M51" s="52">
        <v>37.13</v>
      </c>
    </row>
  </sheetData>
  <sheetProtection selectLockedCells="1"/>
  <printOptions horizontalCentered="1"/>
  <pageMargins left="0.747916666666667" right="0.747916666666667" top="0.984027777777778" bottom="0.984027777777778" header="0.511805555555555" footer="0.51180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45"/>
  <sheetViews>
    <sheetView showZeros="0" tabSelected="1"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N17" sqref="N17"/>
    </sheetView>
  </sheetViews>
  <sheetFormatPr defaultColWidth="9.140625" defaultRowHeight="15"/>
  <cols>
    <col min="1" max="1" width="8.7109375" style="59" customWidth="1"/>
    <col min="2" max="2" width="9.7109375" style="59" customWidth="1"/>
    <col min="3" max="10" width="5.7109375" style="68" customWidth="1"/>
    <col min="11" max="11" width="8.7109375" style="69" customWidth="1"/>
    <col min="12" max="12" width="9.7109375" style="69" customWidth="1"/>
    <col min="13" max="20" width="5.7109375" style="68" customWidth="1"/>
    <col min="21" max="21" width="9.140625" style="64" customWidth="1"/>
    <col min="22" max="22" width="13.421875" style="64" bestFit="1" customWidth="1"/>
    <col min="23" max="23" width="12.57421875" style="64" bestFit="1" customWidth="1"/>
    <col min="24" max="24" width="15.28125" style="64" bestFit="1" customWidth="1"/>
    <col min="25" max="25" width="13.28125" style="64" customWidth="1"/>
    <col min="26" max="16384" width="9.140625" style="64" customWidth="1"/>
  </cols>
  <sheetData>
    <row r="1" spans="1:26" s="56" customFormat="1" ht="12.75" customHeight="1" thickBot="1">
      <c r="A1" s="97" t="s">
        <v>796</v>
      </c>
      <c r="B1" s="98" t="s">
        <v>801</v>
      </c>
      <c r="C1" s="99" t="s">
        <v>802</v>
      </c>
      <c r="D1" s="99" t="s">
        <v>2</v>
      </c>
      <c r="E1" s="99" t="s">
        <v>3</v>
      </c>
      <c r="F1" s="99" t="s">
        <v>4</v>
      </c>
      <c r="G1" s="99" t="s">
        <v>5</v>
      </c>
      <c r="H1" s="99" t="s">
        <v>6</v>
      </c>
      <c r="I1" s="99" t="s">
        <v>7</v>
      </c>
      <c r="J1" s="99" t="s">
        <v>8</v>
      </c>
      <c r="K1" s="97" t="s">
        <v>796</v>
      </c>
      <c r="L1" s="98" t="s">
        <v>801</v>
      </c>
      <c r="M1" s="99" t="s">
        <v>802</v>
      </c>
      <c r="N1" s="99" t="s">
        <v>2</v>
      </c>
      <c r="O1" s="99" t="s">
        <v>3</v>
      </c>
      <c r="P1" s="99" t="s">
        <v>4</v>
      </c>
      <c r="Q1" s="99" t="s">
        <v>5</v>
      </c>
      <c r="R1" s="99" t="s">
        <v>6</v>
      </c>
      <c r="S1" s="99" t="s">
        <v>7</v>
      </c>
      <c r="T1" s="99" t="s">
        <v>8</v>
      </c>
      <c r="V1" s="57"/>
      <c r="W1" s="57"/>
      <c r="X1" s="57"/>
      <c r="Y1" s="58"/>
      <c r="Z1" s="57"/>
    </row>
    <row r="2" spans="1:26" s="59" customFormat="1" ht="12.75" customHeight="1" hidden="1">
      <c r="A2" s="100"/>
      <c r="B2" s="101"/>
      <c r="C2" s="101">
        <f>'[1]U11G'!K46</f>
        <v>0</v>
      </c>
      <c r="D2" s="101">
        <f>'[1]U11G'!L46</f>
        <v>46</v>
      </c>
      <c r="E2" s="101">
        <f>'[1]U11G'!M46</f>
        <v>0</v>
      </c>
      <c r="F2" s="101">
        <f>'[1]U11G'!N46</f>
        <v>0</v>
      </c>
      <c r="G2" s="101">
        <f>'[1]U11G'!O46</f>
        <v>66</v>
      </c>
      <c r="H2" s="101">
        <f>'[1]U11G'!P46</f>
        <v>44</v>
      </c>
      <c r="I2" s="101">
        <f>'[1]U11G'!Q46</f>
        <v>51</v>
      </c>
      <c r="J2" s="101">
        <f>'[1]U11G'!R46</f>
        <v>53</v>
      </c>
      <c r="K2" s="102"/>
      <c r="L2" s="103"/>
      <c r="M2" s="103">
        <f>'[1]U11B'!L46</f>
        <v>13</v>
      </c>
      <c r="N2" s="103"/>
      <c r="O2" s="103"/>
      <c r="P2" s="103"/>
      <c r="Q2" s="103"/>
      <c r="R2" s="103"/>
      <c r="S2" s="103"/>
      <c r="T2" s="104"/>
      <c r="V2" s="60"/>
      <c r="W2" s="60"/>
      <c r="X2" s="60"/>
      <c r="Y2" s="60"/>
      <c r="Z2" s="60"/>
    </row>
    <row r="3" spans="1:26" s="59" customFormat="1" ht="12.75" customHeight="1" thickBot="1">
      <c r="A3" s="210" t="s">
        <v>803</v>
      </c>
      <c r="B3" s="105"/>
      <c r="C3" s="106"/>
      <c r="D3" s="92"/>
      <c r="E3" s="92"/>
      <c r="F3" s="92"/>
      <c r="G3" s="92"/>
      <c r="H3" s="92"/>
      <c r="I3" s="92"/>
      <c r="J3" s="92"/>
      <c r="K3" s="209" t="s">
        <v>804</v>
      </c>
      <c r="L3" s="105"/>
      <c r="M3" s="107"/>
      <c r="N3" s="108"/>
      <c r="O3" s="108"/>
      <c r="P3" s="108"/>
      <c r="Q3" s="108"/>
      <c r="R3" s="108"/>
      <c r="S3" s="108"/>
      <c r="T3" s="109"/>
      <c r="V3" s="61"/>
      <c r="W3" s="62"/>
      <c r="X3" s="63"/>
      <c r="Y3" s="60"/>
      <c r="Z3" s="60"/>
    </row>
    <row r="4" spans="1:26" s="59" customFormat="1" ht="12.75" customHeight="1" thickBot="1">
      <c r="A4" s="210"/>
      <c r="B4" s="105" t="s">
        <v>819</v>
      </c>
      <c r="C4" s="110"/>
      <c r="D4" s="94">
        <v>70</v>
      </c>
      <c r="E4" s="94">
        <f>'U11G'!T28</f>
        <v>0</v>
      </c>
      <c r="F4" s="94">
        <f>'U11G'!U28</f>
        <v>0</v>
      </c>
      <c r="G4" s="94">
        <v>74</v>
      </c>
      <c r="H4" s="94">
        <v>49</v>
      </c>
      <c r="I4" s="94">
        <v>74</v>
      </c>
      <c r="J4" s="94">
        <v>61</v>
      </c>
      <c r="K4" s="209"/>
      <c r="L4" s="105" t="s">
        <v>819</v>
      </c>
      <c r="M4" s="110"/>
      <c r="N4" s="94">
        <f>'U11B'!S29</f>
        <v>0</v>
      </c>
      <c r="O4" s="94">
        <f>'U11B'!T29</f>
        <v>0</v>
      </c>
      <c r="P4" s="94">
        <v>20</v>
      </c>
      <c r="Q4" s="94">
        <v>75</v>
      </c>
      <c r="R4" s="94">
        <f>'U11B'!W29</f>
        <v>0</v>
      </c>
      <c r="S4" s="94">
        <v>81</v>
      </c>
      <c r="T4" s="94">
        <v>66</v>
      </c>
      <c r="V4" s="61"/>
      <c r="W4" s="62"/>
      <c r="X4" s="63"/>
      <c r="Y4" s="60"/>
      <c r="Z4" s="60"/>
    </row>
    <row r="5" spans="1:26" s="59" customFormat="1" ht="12.75" customHeight="1" thickBot="1">
      <c r="A5" s="210"/>
      <c r="B5" s="93" t="s">
        <v>818</v>
      </c>
      <c r="C5" s="110"/>
      <c r="D5" s="94">
        <v>59</v>
      </c>
      <c r="E5" s="94"/>
      <c r="F5" s="94"/>
      <c r="G5" s="94">
        <v>72</v>
      </c>
      <c r="H5" s="94">
        <v>58</v>
      </c>
      <c r="I5" s="94">
        <v>47</v>
      </c>
      <c r="J5" s="94">
        <v>65</v>
      </c>
      <c r="K5" s="209"/>
      <c r="L5" s="105" t="s">
        <v>818</v>
      </c>
      <c r="M5" s="110"/>
      <c r="N5" s="154">
        <v>17</v>
      </c>
      <c r="O5" s="154">
        <v>0</v>
      </c>
      <c r="P5" s="154">
        <v>6</v>
      </c>
      <c r="Q5" s="154">
        <v>79</v>
      </c>
      <c r="R5" s="154">
        <v>41</v>
      </c>
      <c r="S5" s="154">
        <v>78</v>
      </c>
      <c r="T5" s="154">
        <v>64</v>
      </c>
      <c r="V5" s="61"/>
      <c r="W5" s="62"/>
      <c r="X5" s="63"/>
      <c r="Y5" s="60"/>
      <c r="Z5" s="60"/>
    </row>
    <row r="6" spans="1:26" s="59" customFormat="1" ht="12.75" customHeight="1">
      <c r="A6" s="210"/>
      <c r="B6" s="105" t="s">
        <v>805</v>
      </c>
      <c r="C6" s="111">
        <v>0</v>
      </c>
      <c r="D6" s="95">
        <v>54</v>
      </c>
      <c r="E6" s="96">
        <v>0</v>
      </c>
      <c r="F6" s="96">
        <v>0</v>
      </c>
      <c r="G6" s="96">
        <v>78</v>
      </c>
      <c r="H6" s="96">
        <v>54</v>
      </c>
      <c r="I6" s="96">
        <v>63</v>
      </c>
      <c r="J6" s="96">
        <v>65</v>
      </c>
      <c r="K6" s="209"/>
      <c r="L6" s="105" t="s">
        <v>805</v>
      </c>
      <c r="M6" s="106">
        <v>0</v>
      </c>
      <c r="N6" s="155">
        <v>21</v>
      </c>
      <c r="O6" s="155">
        <v>0</v>
      </c>
      <c r="P6" s="155">
        <v>0</v>
      </c>
      <c r="Q6" s="155">
        <v>76</v>
      </c>
      <c r="R6" s="155">
        <v>30</v>
      </c>
      <c r="S6" s="155">
        <v>81</v>
      </c>
      <c r="T6" s="155">
        <v>45</v>
      </c>
      <c r="V6" s="61"/>
      <c r="W6" s="62"/>
      <c r="X6" s="63"/>
      <c r="Y6" s="60"/>
      <c r="Z6" s="60"/>
    </row>
    <row r="7" spans="1:26" s="59" customFormat="1" ht="12.75" customHeight="1" thickBot="1">
      <c r="A7" s="207" t="s">
        <v>806</v>
      </c>
      <c r="B7" s="207"/>
      <c r="C7" s="112">
        <f aca="true" t="shared" si="0" ref="C7:J7">SUM(C3:C6)</f>
        <v>0</v>
      </c>
      <c r="D7" s="113">
        <f t="shared" si="0"/>
        <v>183</v>
      </c>
      <c r="E7" s="113">
        <f t="shared" si="0"/>
        <v>0</v>
      </c>
      <c r="F7" s="113">
        <f t="shared" si="0"/>
        <v>0</v>
      </c>
      <c r="G7" s="113">
        <f t="shared" si="0"/>
        <v>224</v>
      </c>
      <c r="H7" s="113">
        <f t="shared" si="0"/>
        <v>161</v>
      </c>
      <c r="I7" s="113">
        <f t="shared" si="0"/>
        <v>184</v>
      </c>
      <c r="J7" s="113">
        <f t="shared" si="0"/>
        <v>191</v>
      </c>
      <c r="K7" s="212" t="s">
        <v>806</v>
      </c>
      <c r="L7" s="212"/>
      <c r="M7" s="114">
        <f aca="true" t="shared" si="1" ref="M7:T7">SUM(M3:M6)</f>
        <v>0</v>
      </c>
      <c r="N7" s="115">
        <f t="shared" si="1"/>
        <v>38</v>
      </c>
      <c r="O7" s="115">
        <f t="shared" si="1"/>
        <v>0</v>
      </c>
      <c r="P7" s="115">
        <f t="shared" si="1"/>
        <v>26</v>
      </c>
      <c r="Q7" s="115">
        <f t="shared" si="1"/>
        <v>230</v>
      </c>
      <c r="R7" s="115">
        <f t="shared" si="1"/>
        <v>71</v>
      </c>
      <c r="S7" s="115">
        <f t="shared" si="1"/>
        <v>240</v>
      </c>
      <c r="T7" s="116">
        <f t="shared" si="1"/>
        <v>175</v>
      </c>
      <c r="V7" s="61"/>
      <c r="W7" s="63"/>
      <c r="X7" s="63"/>
      <c r="Y7" s="60"/>
      <c r="Z7" s="60"/>
    </row>
    <row r="8" spans="1:26" ht="12.75" customHeight="1" hidden="1">
      <c r="A8" s="100"/>
      <c r="B8" s="117"/>
      <c r="C8" s="118">
        <f>'[1]U13G'!K46</f>
        <v>0</v>
      </c>
      <c r="D8" s="119">
        <f>'[1]U13G'!L46</f>
        <v>63</v>
      </c>
      <c r="E8" s="119">
        <f>'[1]U13G'!M46</f>
        <v>0</v>
      </c>
      <c r="F8" s="119">
        <f>'[1]U13G'!N46</f>
        <v>0</v>
      </c>
      <c r="G8" s="119">
        <f>'[1]U13G'!O46</f>
        <v>68</v>
      </c>
      <c r="H8" s="119">
        <f>'[1]U13G'!P46</f>
        <v>0</v>
      </c>
      <c r="I8" s="119">
        <f>'[1]U13G'!Q46</f>
        <v>67</v>
      </c>
      <c r="J8" s="120">
        <f>'[1]U13G'!R46</f>
        <v>88</v>
      </c>
      <c r="K8" s="100"/>
      <c r="L8" s="101"/>
      <c r="M8" s="118">
        <f>'[1]U13B'!K46</f>
        <v>0</v>
      </c>
      <c r="N8" s="119">
        <f>'[1]U13B'!L46</f>
        <v>27</v>
      </c>
      <c r="O8" s="119">
        <f>'[1]U13B'!M46</f>
        <v>0</v>
      </c>
      <c r="P8" s="119">
        <f>'[1]U13B'!N46</f>
        <v>0</v>
      </c>
      <c r="Q8" s="119">
        <f>'[1]U13B'!O46</f>
        <v>73</v>
      </c>
      <c r="R8" s="119">
        <f>'[1]U13B'!P46</f>
        <v>62</v>
      </c>
      <c r="S8" s="119">
        <f>'[1]U13B'!Q46</f>
        <v>21</v>
      </c>
      <c r="T8" s="121">
        <f>'[1]U13B'!R46</f>
        <v>80</v>
      </c>
      <c r="V8" s="61"/>
      <c r="W8" s="63"/>
      <c r="X8" s="63"/>
      <c r="Y8" s="65"/>
      <c r="Z8" s="65"/>
    </row>
    <row r="9" spans="1:26" ht="12.75" customHeight="1">
      <c r="A9" s="210" t="s">
        <v>807</v>
      </c>
      <c r="B9" s="105"/>
      <c r="C9" s="111"/>
      <c r="D9" s="96"/>
      <c r="E9" s="96"/>
      <c r="F9" s="96"/>
      <c r="G9" s="96"/>
      <c r="H9" s="96"/>
      <c r="I9" s="96"/>
      <c r="J9" s="122"/>
      <c r="K9" s="210" t="s">
        <v>808</v>
      </c>
      <c r="L9" s="105"/>
      <c r="M9" s="111"/>
      <c r="N9" s="96"/>
      <c r="O9" s="96"/>
      <c r="P9" s="96"/>
      <c r="Q9" s="96"/>
      <c r="R9" s="96"/>
      <c r="S9" s="96"/>
      <c r="T9" s="96"/>
      <c r="V9" s="61"/>
      <c r="W9" s="63"/>
      <c r="X9" s="63"/>
      <c r="Y9" s="65"/>
      <c r="Z9" s="65"/>
    </row>
    <row r="10" spans="1:26" ht="12.75" customHeight="1">
      <c r="A10" s="210"/>
      <c r="B10" s="105" t="s">
        <v>819</v>
      </c>
      <c r="C10" s="106"/>
      <c r="D10" s="139">
        <v>57</v>
      </c>
      <c r="E10" s="139">
        <f>'U13G'!T35</f>
        <v>0</v>
      </c>
      <c r="F10" s="139">
        <f>'U13G'!U35</f>
        <v>0</v>
      </c>
      <c r="G10" s="139">
        <v>87</v>
      </c>
      <c r="H10" s="139">
        <f>'U13G'!W35</f>
        <v>0</v>
      </c>
      <c r="I10" s="139">
        <v>77</v>
      </c>
      <c r="J10" s="139">
        <v>98</v>
      </c>
      <c r="K10" s="210"/>
      <c r="L10" s="105" t="s">
        <v>819</v>
      </c>
      <c r="M10" s="111"/>
      <c r="N10" s="139">
        <v>71</v>
      </c>
      <c r="O10" s="139">
        <f>'U13B'!T35</f>
        <v>0</v>
      </c>
      <c r="P10" s="139">
        <v>9</v>
      </c>
      <c r="Q10" s="139">
        <v>83</v>
      </c>
      <c r="R10" s="139">
        <v>63</v>
      </c>
      <c r="S10" s="139">
        <v>80</v>
      </c>
      <c r="T10" s="139">
        <v>91</v>
      </c>
      <c r="V10" s="61"/>
      <c r="W10" s="63"/>
      <c r="X10" s="63"/>
      <c r="Y10" s="65"/>
      <c r="Z10" s="65"/>
    </row>
    <row r="11" spans="1:26" ht="12.75" customHeight="1">
      <c r="A11" s="210"/>
      <c r="B11" s="93" t="s">
        <v>818</v>
      </c>
      <c r="C11" s="111"/>
      <c r="D11" s="139">
        <f>'[3]U13G'!S35+4</f>
        <v>46</v>
      </c>
      <c r="E11" s="139">
        <f>'[3]U13G'!T35</f>
        <v>0</v>
      </c>
      <c r="F11" s="139">
        <f>'[3]U13G'!U35</f>
        <v>0</v>
      </c>
      <c r="G11" s="139">
        <f>'[3]U13G'!V35+12</f>
        <v>90</v>
      </c>
      <c r="H11" s="139">
        <f>'[3]U13G'!W35</f>
        <v>0</v>
      </c>
      <c r="I11" s="139">
        <f>'[3]U13G'!X35+12</f>
        <v>70</v>
      </c>
      <c r="J11" s="139">
        <f>'[3]U13G'!Y35+12</f>
        <v>94</v>
      </c>
      <c r="K11" s="210"/>
      <c r="L11" s="105" t="s">
        <v>818</v>
      </c>
      <c r="M11" s="111"/>
      <c r="N11" s="94">
        <v>59</v>
      </c>
      <c r="O11" s="94">
        <v>0</v>
      </c>
      <c r="P11" s="94">
        <v>0</v>
      </c>
      <c r="Q11" s="94">
        <v>93</v>
      </c>
      <c r="R11" s="94">
        <v>45</v>
      </c>
      <c r="S11" s="94">
        <v>63</v>
      </c>
      <c r="T11" s="94">
        <v>84</v>
      </c>
      <c r="V11" s="65"/>
      <c r="W11" s="65"/>
      <c r="X11" s="65"/>
      <c r="Y11" s="65"/>
      <c r="Z11" s="65"/>
    </row>
    <row r="12" spans="1:26" ht="12.75" customHeight="1">
      <c r="A12" s="210"/>
      <c r="B12" s="105" t="s">
        <v>805</v>
      </c>
      <c r="C12" s="111">
        <v>0</v>
      </c>
      <c r="D12" s="96">
        <v>71</v>
      </c>
      <c r="E12" s="96">
        <v>0</v>
      </c>
      <c r="F12" s="96">
        <v>0</v>
      </c>
      <c r="G12" s="96">
        <v>80</v>
      </c>
      <c r="H12" s="96">
        <v>0</v>
      </c>
      <c r="I12" s="96">
        <v>79</v>
      </c>
      <c r="J12" s="122">
        <v>100</v>
      </c>
      <c r="K12" s="210"/>
      <c r="L12" s="105" t="s">
        <v>805</v>
      </c>
      <c r="M12" s="111">
        <v>0</v>
      </c>
      <c r="N12" s="155">
        <v>35</v>
      </c>
      <c r="O12" s="155">
        <v>0</v>
      </c>
      <c r="P12" s="155">
        <v>0</v>
      </c>
      <c r="Q12" s="155">
        <v>85</v>
      </c>
      <c r="R12" s="155">
        <v>72</v>
      </c>
      <c r="S12" s="155">
        <v>33</v>
      </c>
      <c r="T12" s="155">
        <v>92</v>
      </c>
      <c r="V12" s="65"/>
      <c r="W12" s="211"/>
      <c r="X12" s="211"/>
      <c r="Y12" s="211"/>
      <c r="Z12" s="65"/>
    </row>
    <row r="13" spans="1:26" s="59" customFormat="1" ht="12.75" customHeight="1" thickBot="1">
      <c r="A13" s="207" t="s">
        <v>806</v>
      </c>
      <c r="B13" s="207"/>
      <c r="C13" s="112">
        <f aca="true" t="shared" si="2" ref="C13:J13">SUM(C9:C12)</f>
        <v>0</v>
      </c>
      <c r="D13" s="113">
        <f t="shared" si="2"/>
        <v>174</v>
      </c>
      <c r="E13" s="113">
        <f t="shared" si="2"/>
        <v>0</v>
      </c>
      <c r="F13" s="113">
        <f t="shared" si="2"/>
        <v>0</v>
      </c>
      <c r="G13" s="113">
        <f t="shared" si="2"/>
        <v>257</v>
      </c>
      <c r="H13" s="113">
        <f t="shared" si="2"/>
        <v>0</v>
      </c>
      <c r="I13" s="113">
        <f t="shared" si="2"/>
        <v>226</v>
      </c>
      <c r="J13" s="124">
        <f t="shared" si="2"/>
        <v>292</v>
      </c>
      <c r="K13" s="207" t="s">
        <v>806</v>
      </c>
      <c r="L13" s="207"/>
      <c r="M13" s="112">
        <f aca="true" t="shared" si="3" ref="M13:T13">SUM(M9:M12)</f>
        <v>0</v>
      </c>
      <c r="N13" s="158">
        <f t="shared" si="3"/>
        <v>165</v>
      </c>
      <c r="O13" s="158">
        <f t="shared" si="3"/>
        <v>0</v>
      </c>
      <c r="P13" s="158">
        <f t="shared" si="3"/>
        <v>9</v>
      </c>
      <c r="Q13" s="158">
        <f t="shared" si="3"/>
        <v>261</v>
      </c>
      <c r="R13" s="158">
        <f t="shared" si="3"/>
        <v>180</v>
      </c>
      <c r="S13" s="158">
        <f t="shared" si="3"/>
        <v>176</v>
      </c>
      <c r="T13" s="158">
        <f t="shared" si="3"/>
        <v>267</v>
      </c>
      <c r="V13" s="62"/>
      <c r="W13" s="62"/>
      <c r="X13" s="62"/>
      <c r="Y13" s="62"/>
      <c r="Z13" s="60"/>
    </row>
    <row r="14" spans="1:26" ht="12.75" customHeight="1" hidden="1">
      <c r="A14" s="100"/>
      <c r="B14" s="117"/>
      <c r="C14" s="118">
        <f>'[1]U15G'!K46</f>
        <v>0</v>
      </c>
      <c r="D14" s="119">
        <f>'[1]U15G'!L46</f>
        <v>76</v>
      </c>
      <c r="E14" s="119">
        <f>'[1]U15G'!M46</f>
        <v>0</v>
      </c>
      <c r="F14" s="119">
        <f>'[1]U15G'!N46</f>
        <v>0</v>
      </c>
      <c r="G14" s="119">
        <f>'[1]U15G'!O46</f>
        <v>78</v>
      </c>
      <c r="H14" s="119">
        <f>'[1]U15G'!P46</f>
        <v>62</v>
      </c>
      <c r="I14" s="119">
        <f>'[1]U15G'!Q46</f>
        <v>48</v>
      </c>
      <c r="J14" s="120">
        <f>'[1]U15G'!R46</f>
        <v>62</v>
      </c>
      <c r="K14" s="100"/>
      <c r="L14" s="101"/>
      <c r="M14" s="118">
        <f>'[1]U15B'!K46</f>
        <v>0</v>
      </c>
      <c r="N14" s="119">
        <f>'[1]U15B'!L46</f>
        <v>38</v>
      </c>
      <c r="O14" s="119">
        <f>'[1]U15B'!M46</f>
        <v>0</v>
      </c>
      <c r="P14" s="119">
        <f>'[1]U15B'!N46</f>
        <v>0</v>
      </c>
      <c r="Q14" s="119">
        <f>'[1]U15B'!O46</f>
        <v>71</v>
      </c>
      <c r="R14" s="119">
        <f>'[1]U15B'!P46</f>
        <v>46</v>
      </c>
      <c r="S14" s="119">
        <f>'[1]U15B'!Q46</f>
        <v>40</v>
      </c>
      <c r="T14" s="121">
        <f>'[1]U15B'!R46</f>
        <v>73</v>
      </c>
      <c r="V14" s="66"/>
      <c r="W14" s="66"/>
      <c r="X14" s="66"/>
      <c r="Y14" s="66"/>
      <c r="Z14" s="65"/>
    </row>
    <row r="15" spans="1:26" ht="12.75" customHeight="1">
      <c r="A15" s="210" t="s">
        <v>809</v>
      </c>
      <c r="B15" s="105"/>
      <c r="C15" s="111"/>
      <c r="D15" s="96"/>
      <c r="E15" s="96"/>
      <c r="F15" s="96"/>
      <c r="G15" s="96"/>
      <c r="H15" s="96"/>
      <c r="I15" s="96"/>
      <c r="J15" s="122"/>
      <c r="K15" s="210" t="s">
        <v>810</v>
      </c>
      <c r="L15" s="105"/>
      <c r="M15" s="111"/>
      <c r="N15" s="96"/>
      <c r="O15" s="96"/>
      <c r="P15" s="96"/>
      <c r="Q15" s="96"/>
      <c r="R15" s="96"/>
      <c r="S15" s="96"/>
      <c r="T15" s="96"/>
      <c r="V15" s="61"/>
      <c r="W15" s="63"/>
      <c r="X15" s="66"/>
      <c r="Y15" s="66"/>
      <c r="Z15" s="65"/>
    </row>
    <row r="16" spans="1:26" ht="12.75" customHeight="1">
      <c r="A16" s="210"/>
      <c r="B16" s="105" t="s">
        <v>819</v>
      </c>
      <c r="C16" s="111"/>
      <c r="D16" s="139">
        <v>85</v>
      </c>
      <c r="E16" s="139">
        <f>'U15G'!T35</f>
        <v>18</v>
      </c>
      <c r="F16" s="139">
        <f>'U15G'!U35</f>
        <v>0</v>
      </c>
      <c r="G16" s="139">
        <v>87</v>
      </c>
      <c r="H16" s="139">
        <v>62</v>
      </c>
      <c r="I16" s="139">
        <v>63</v>
      </c>
      <c r="J16" s="139">
        <v>78</v>
      </c>
      <c r="K16" s="210"/>
      <c r="L16" s="105" t="s">
        <v>819</v>
      </c>
      <c r="M16" s="106"/>
      <c r="N16" s="139">
        <v>38</v>
      </c>
      <c r="O16" s="139">
        <f>'U15B'!T35</f>
        <v>15</v>
      </c>
      <c r="P16" s="139">
        <f>'U15B'!U35</f>
        <v>0</v>
      </c>
      <c r="Q16" s="139">
        <v>76</v>
      </c>
      <c r="R16" s="139">
        <v>43</v>
      </c>
      <c r="S16" s="139">
        <v>74</v>
      </c>
      <c r="T16" s="139">
        <v>91</v>
      </c>
      <c r="V16" s="61"/>
      <c r="W16" s="63"/>
      <c r="X16" s="66"/>
      <c r="Y16" s="66"/>
      <c r="Z16" s="65"/>
    </row>
    <row r="17" spans="1:26" ht="12.75" customHeight="1">
      <c r="A17" s="210"/>
      <c r="B17" s="105" t="s">
        <v>818</v>
      </c>
      <c r="C17" s="111"/>
      <c r="D17" s="139">
        <f>'[3]U15G'!S35+4</f>
        <v>72</v>
      </c>
      <c r="E17" s="139">
        <f>'[3]U15G'!T35</f>
        <v>13</v>
      </c>
      <c r="F17" s="139">
        <f>'[3]U15G'!U35</f>
        <v>0</v>
      </c>
      <c r="G17" s="139">
        <f>'[3]U15G'!V35+12</f>
        <v>76</v>
      </c>
      <c r="H17" s="139">
        <f>'[3]U15G'!W35+12</f>
        <v>50</v>
      </c>
      <c r="I17" s="139">
        <f>'[3]U15G'!X35+12</f>
        <v>60</v>
      </c>
      <c r="J17" s="139">
        <f>'[3]U15G'!Y35+12</f>
        <v>73</v>
      </c>
      <c r="K17" s="210"/>
      <c r="L17" s="105" t="s">
        <v>818</v>
      </c>
      <c r="M17" s="111"/>
      <c r="N17" s="156">
        <v>32</v>
      </c>
      <c r="O17" s="156">
        <v>9</v>
      </c>
      <c r="P17" s="156">
        <v>0</v>
      </c>
      <c r="Q17" s="156">
        <v>75</v>
      </c>
      <c r="R17" s="156">
        <v>65</v>
      </c>
      <c r="S17" s="156">
        <v>78</v>
      </c>
      <c r="T17" s="156">
        <v>83</v>
      </c>
      <c r="V17" s="61"/>
      <c r="W17" s="63"/>
      <c r="X17" s="66"/>
      <c r="Y17" s="66"/>
      <c r="Z17" s="65"/>
    </row>
    <row r="18" spans="1:26" ht="12.75" customHeight="1">
      <c r="A18" s="210"/>
      <c r="B18" s="105" t="s">
        <v>805</v>
      </c>
      <c r="C18" s="111">
        <v>0</v>
      </c>
      <c r="D18" s="96">
        <v>84</v>
      </c>
      <c r="E18" s="96">
        <v>0</v>
      </c>
      <c r="F18" s="96">
        <v>0</v>
      </c>
      <c r="G18" s="96">
        <v>90</v>
      </c>
      <c r="H18" s="96">
        <v>72</v>
      </c>
      <c r="I18" s="96">
        <v>60</v>
      </c>
      <c r="J18" s="122">
        <v>74</v>
      </c>
      <c r="K18" s="210"/>
      <c r="L18" s="105" t="s">
        <v>805</v>
      </c>
      <c r="M18" s="111">
        <v>0</v>
      </c>
      <c r="N18" s="96">
        <v>46</v>
      </c>
      <c r="O18" s="96">
        <v>0</v>
      </c>
      <c r="P18" s="96">
        <v>0</v>
      </c>
      <c r="Q18" s="96">
        <v>83</v>
      </c>
      <c r="R18" s="96">
        <v>56</v>
      </c>
      <c r="S18" s="96">
        <v>52</v>
      </c>
      <c r="T18" s="96">
        <v>85</v>
      </c>
      <c r="V18" s="61"/>
      <c r="W18" s="63"/>
      <c r="X18" s="66"/>
      <c r="Y18" s="66"/>
      <c r="Z18" s="65"/>
    </row>
    <row r="19" spans="1:26" s="59" customFormat="1" ht="12.75" customHeight="1" thickBot="1">
      <c r="A19" s="207" t="s">
        <v>806</v>
      </c>
      <c r="B19" s="207"/>
      <c r="C19" s="112">
        <f aca="true" t="shared" si="4" ref="C19:J19">SUM(C15:C18)</f>
        <v>0</v>
      </c>
      <c r="D19" s="113">
        <f t="shared" si="4"/>
        <v>241</v>
      </c>
      <c r="E19" s="113">
        <f t="shared" si="4"/>
        <v>31</v>
      </c>
      <c r="F19" s="113">
        <f t="shared" si="4"/>
        <v>0</v>
      </c>
      <c r="G19" s="113">
        <f t="shared" si="4"/>
        <v>253</v>
      </c>
      <c r="H19" s="113">
        <f t="shared" si="4"/>
        <v>184</v>
      </c>
      <c r="I19" s="113">
        <f t="shared" si="4"/>
        <v>183</v>
      </c>
      <c r="J19" s="124">
        <f t="shared" si="4"/>
        <v>225</v>
      </c>
      <c r="K19" s="207" t="s">
        <v>806</v>
      </c>
      <c r="L19" s="207"/>
      <c r="M19" s="112">
        <f aca="true" t="shared" si="5" ref="M19:T19">SUM(M15:M18)</f>
        <v>0</v>
      </c>
      <c r="N19" s="158">
        <f t="shared" si="5"/>
        <v>116</v>
      </c>
      <c r="O19" s="158">
        <f t="shared" si="5"/>
        <v>24</v>
      </c>
      <c r="P19" s="158">
        <f t="shared" si="5"/>
        <v>0</v>
      </c>
      <c r="Q19" s="158">
        <f t="shared" si="5"/>
        <v>234</v>
      </c>
      <c r="R19" s="158">
        <f t="shared" si="5"/>
        <v>164</v>
      </c>
      <c r="S19" s="158">
        <f t="shared" si="5"/>
        <v>204</v>
      </c>
      <c r="T19" s="158">
        <f t="shared" si="5"/>
        <v>259</v>
      </c>
      <c r="V19" s="61"/>
      <c r="W19" s="63"/>
      <c r="X19" s="62"/>
      <c r="Y19" s="62"/>
      <c r="Z19" s="60"/>
    </row>
    <row r="20" spans="1:26" ht="12.75" customHeight="1" hidden="1">
      <c r="A20" s="126"/>
      <c r="B20" s="117"/>
      <c r="C20" s="118">
        <f>'[1]U17W'!K46</f>
        <v>0</v>
      </c>
      <c r="D20" s="119">
        <f>'[1]U17W'!L46</f>
        <v>59</v>
      </c>
      <c r="E20" s="119">
        <f>'[1]U17W'!M46</f>
        <v>23</v>
      </c>
      <c r="F20" s="119">
        <f>'[1]U17W'!N46</f>
        <v>0</v>
      </c>
      <c r="G20" s="119">
        <f>'[1]U17W'!O46</f>
        <v>26</v>
      </c>
      <c r="H20" s="119">
        <f>'[1]U17W'!P46</f>
        <v>47</v>
      </c>
      <c r="I20" s="119">
        <f>'[1]U17W'!Q46</f>
        <v>0</v>
      </c>
      <c r="J20" s="120">
        <f>'[1]U17W'!R46</f>
        <v>17</v>
      </c>
      <c r="K20" s="100"/>
      <c r="L20" s="101"/>
      <c r="M20" s="118">
        <f>'[1]U17M'!K46</f>
        <v>0</v>
      </c>
      <c r="N20" s="119">
        <f>'[1]U17M'!L46</f>
        <v>6</v>
      </c>
      <c r="O20" s="119">
        <f>'[1]U17M'!M46</f>
        <v>0</v>
      </c>
      <c r="P20" s="119">
        <f>'[1]U17M'!N46</f>
        <v>0</v>
      </c>
      <c r="Q20" s="119">
        <f>'[1]U17M'!O46</f>
        <v>68</v>
      </c>
      <c r="R20" s="119">
        <f>'[1]U17M'!P46</f>
        <v>0</v>
      </c>
      <c r="S20" s="119">
        <f>'[1]U17M'!Q46</f>
        <v>21</v>
      </c>
      <c r="T20" s="121">
        <f>'[1]U17M'!R46</f>
        <v>57</v>
      </c>
      <c r="V20" s="61"/>
      <c r="W20" s="63"/>
      <c r="X20" s="66"/>
      <c r="Y20" s="66"/>
      <c r="Z20" s="65"/>
    </row>
    <row r="21" spans="1:26" ht="12.75" customHeight="1">
      <c r="A21" s="210" t="s">
        <v>811</v>
      </c>
      <c r="B21" s="105"/>
      <c r="C21" s="106"/>
      <c r="D21" s="92"/>
      <c r="E21" s="92"/>
      <c r="F21" s="92"/>
      <c r="G21" s="92"/>
      <c r="H21" s="92"/>
      <c r="I21" s="92"/>
      <c r="J21" s="92"/>
      <c r="K21" s="210" t="s">
        <v>812</v>
      </c>
      <c r="L21" s="105"/>
      <c r="M21" s="111"/>
      <c r="N21" s="96"/>
      <c r="O21" s="96"/>
      <c r="P21" s="96"/>
      <c r="Q21" s="96"/>
      <c r="R21" s="96"/>
      <c r="S21" s="96"/>
      <c r="T21" s="96"/>
      <c r="V21" s="61"/>
      <c r="W21" s="63"/>
      <c r="X21" s="66"/>
      <c r="Y21" s="66"/>
      <c r="Z21" s="65"/>
    </row>
    <row r="22" spans="1:26" ht="12.75" customHeight="1">
      <c r="A22" s="210"/>
      <c r="B22" s="105" t="s">
        <v>819</v>
      </c>
      <c r="C22" s="111"/>
      <c r="D22" s="139">
        <v>72</v>
      </c>
      <c r="E22" s="139">
        <f>'U17W'!T35</f>
        <v>27</v>
      </c>
      <c r="F22" s="139">
        <f>'U17W'!U35</f>
        <v>0</v>
      </c>
      <c r="G22" s="139">
        <v>50</v>
      </c>
      <c r="H22" s="139">
        <v>43</v>
      </c>
      <c r="I22" s="139">
        <f>'U17W'!X35</f>
        <v>0</v>
      </c>
      <c r="J22" s="139">
        <v>40</v>
      </c>
      <c r="K22" s="210"/>
      <c r="L22" s="105" t="s">
        <v>819</v>
      </c>
      <c r="M22" s="111"/>
      <c r="N22" s="139">
        <v>50</v>
      </c>
      <c r="O22" s="139">
        <f>'U17M'!T35</f>
        <v>0</v>
      </c>
      <c r="P22" s="139">
        <v>22</v>
      </c>
      <c r="Q22" s="139">
        <v>66</v>
      </c>
      <c r="R22" s="139">
        <f>'U17M'!W35</f>
        <v>0</v>
      </c>
      <c r="S22" s="139">
        <v>33</v>
      </c>
      <c r="T22" s="139">
        <v>83</v>
      </c>
      <c r="V22" s="61"/>
      <c r="W22" s="63"/>
      <c r="X22" s="66"/>
      <c r="Y22" s="66"/>
      <c r="Z22" s="65"/>
    </row>
    <row r="23" spans="1:26" ht="12.75" customHeight="1">
      <c r="A23" s="210"/>
      <c r="B23" s="105" t="s">
        <v>818</v>
      </c>
      <c r="C23" s="111"/>
      <c r="D23" s="139">
        <f>'[3]U17W'!S35+4</f>
        <v>57</v>
      </c>
      <c r="E23" s="139">
        <f>'[3]U17W'!T35</f>
        <v>0</v>
      </c>
      <c r="F23" s="139">
        <f>'[3]U17W'!U35</f>
        <v>0</v>
      </c>
      <c r="G23" s="139">
        <f>'[3]U17W'!V35+12</f>
        <v>43</v>
      </c>
      <c r="H23" s="139">
        <f>'[3]U17W'!W35</f>
        <v>0</v>
      </c>
      <c r="I23" s="139">
        <f>'[3]U17W'!X35</f>
        <v>0</v>
      </c>
      <c r="J23" s="139">
        <f>'[3]U17W'!Y35+12</f>
        <v>32</v>
      </c>
      <c r="K23" s="210"/>
      <c r="L23" s="105" t="s">
        <v>818</v>
      </c>
      <c r="M23" s="111"/>
      <c r="N23" s="156">
        <v>0</v>
      </c>
      <c r="O23" s="156">
        <v>0</v>
      </c>
      <c r="P23" s="156">
        <v>16</v>
      </c>
      <c r="Q23" s="156">
        <v>73</v>
      </c>
      <c r="R23" s="156">
        <v>0</v>
      </c>
      <c r="S23" s="156">
        <v>49</v>
      </c>
      <c r="T23" s="156">
        <v>49</v>
      </c>
      <c r="V23" s="65"/>
      <c r="W23" s="65"/>
      <c r="X23" s="65"/>
      <c r="Y23" s="65"/>
      <c r="Z23" s="65"/>
    </row>
    <row r="24" spans="1:26" ht="12.75" customHeight="1">
      <c r="A24" s="210"/>
      <c r="B24" s="105" t="s">
        <v>805</v>
      </c>
      <c r="C24" s="111">
        <v>0</v>
      </c>
      <c r="D24" s="96">
        <v>67</v>
      </c>
      <c r="E24" s="96">
        <v>23</v>
      </c>
      <c r="F24" s="96">
        <v>0</v>
      </c>
      <c r="G24" s="96">
        <v>38</v>
      </c>
      <c r="H24" s="96">
        <v>57</v>
      </c>
      <c r="I24" s="96">
        <v>0</v>
      </c>
      <c r="J24" s="122">
        <v>29</v>
      </c>
      <c r="K24" s="210"/>
      <c r="L24" s="105" t="s">
        <v>805</v>
      </c>
      <c r="M24" s="111">
        <v>0</v>
      </c>
      <c r="N24" s="96">
        <v>14</v>
      </c>
      <c r="O24" s="96">
        <v>0</v>
      </c>
      <c r="P24" s="96">
        <v>0</v>
      </c>
      <c r="Q24" s="96">
        <v>80</v>
      </c>
      <c r="R24" s="96">
        <v>0</v>
      </c>
      <c r="S24" s="96">
        <v>33</v>
      </c>
      <c r="T24" s="96">
        <v>69</v>
      </c>
      <c r="V24" s="65"/>
      <c r="W24" s="65"/>
      <c r="X24" s="65"/>
      <c r="Y24" s="65"/>
      <c r="Z24" s="65"/>
    </row>
    <row r="25" spans="1:26" s="59" customFormat="1" ht="12.75" customHeight="1" thickBot="1">
      <c r="A25" s="207" t="s">
        <v>806</v>
      </c>
      <c r="B25" s="207"/>
      <c r="C25" s="112">
        <f aca="true" t="shared" si="6" ref="C25:J25">SUM(C21:C24)</f>
        <v>0</v>
      </c>
      <c r="D25" s="113">
        <f t="shared" si="6"/>
        <v>196</v>
      </c>
      <c r="E25" s="113">
        <f t="shared" si="6"/>
        <v>50</v>
      </c>
      <c r="F25" s="113">
        <f t="shared" si="6"/>
        <v>0</v>
      </c>
      <c r="G25" s="113">
        <f t="shared" si="6"/>
        <v>131</v>
      </c>
      <c r="H25" s="113">
        <f t="shared" si="6"/>
        <v>100</v>
      </c>
      <c r="I25" s="113">
        <f t="shared" si="6"/>
        <v>0</v>
      </c>
      <c r="J25" s="124">
        <f t="shared" si="6"/>
        <v>101</v>
      </c>
      <c r="K25" s="207" t="s">
        <v>806</v>
      </c>
      <c r="L25" s="207"/>
      <c r="M25" s="112">
        <f aca="true" t="shared" si="7" ref="M25:T25">SUM(M21:M24)</f>
        <v>0</v>
      </c>
      <c r="N25" s="158">
        <f t="shared" si="7"/>
        <v>64</v>
      </c>
      <c r="O25" s="158">
        <f t="shared" si="7"/>
        <v>0</v>
      </c>
      <c r="P25" s="158">
        <f t="shared" si="7"/>
        <v>38</v>
      </c>
      <c r="Q25" s="158">
        <f t="shared" si="7"/>
        <v>219</v>
      </c>
      <c r="R25" s="158">
        <f t="shared" si="7"/>
        <v>0</v>
      </c>
      <c r="S25" s="158">
        <f t="shared" si="7"/>
        <v>115</v>
      </c>
      <c r="T25" s="158">
        <f t="shared" si="7"/>
        <v>201</v>
      </c>
      <c r="V25" s="60"/>
      <c r="W25" s="60"/>
      <c r="X25" s="60"/>
      <c r="Y25" s="60"/>
      <c r="Z25" s="60"/>
    </row>
    <row r="26" spans="1:20" ht="12.75" customHeight="1" hidden="1">
      <c r="A26" s="100"/>
      <c r="B26" s="117"/>
      <c r="C26" s="118">
        <f>'[1]SW'!K46</f>
        <v>0</v>
      </c>
      <c r="D26" s="119">
        <f>'[1]SW'!L46</f>
        <v>42</v>
      </c>
      <c r="E26" s="119">
        <f>'[1]SW'!M46</f>
        <v>7</v>
      </c>
      <c r="F26" s="119">
        <f>'[1]SW'!N46</f>
        <v>0</v>
      </c>
      <c r="G26" s="119">
        <f>'[1]SW'!O46</f>
        <v>44</v>
      </c>
      <c r="H26" s="119">
        <f>'[1]SW'!P46</f>
        <v>24</v>
      </c>
      <c r="I26" s="119">
        <f>'[1]SW'!Q46</f>
        <v>42</v>
      </c>
      <c r="J26" s="120">
        <f>'[1]SW'!R46</f>
        <v>14</v>
      </c>
      <c r="K26" s="102"/>
      <c r="L26" s="103"/>
      <c r="M26" s="127">
        <f>'[1]SM'!K46</f>
        <v>0</v>
      </c>
      <c r="N26" s="128">
        <f>'[1]SM'!L46</f>
        <v>35</v>
      </c>
      <c r="O26" s="128">
        <f>'[1]SM'!M46</f>
        <v>8</v>
      </c>
      <c r="P26" s="128">
        <f>'[1]SM'!N46</f>
        <v>0</v>
      </c>
      <c r="Q26" s="128">
        <f>'[1]SM'!O46</f>
        <v>39</v>
      </c>
      <c r="R26" s="128">
        <f>'[1]SM'!P46</f>
        <v>0</v>
      </c>
      <c r="S26" s="128">
        <f>'[1]SM'!Q46</f>
        <v>0</v>
      </c>
      <c r="T26" s="129">
        <f>'[1]SM'!R46</f>
        <v>7</v>
      </c>
    </row>
    <row r="27" spans="1:20" ht="12.75" customHeight="1" thickBot="1">
      <c r="A27" s="210" t="s">
        <v>813</v>
      </c>
      <c r="B27" s="105"/>
      <c r="C27" s="111"/>
      <c r="D27" s="96"/>
      <c r="E27" s="96"/>
      <c r="F27" s="96"/>
      <c r="G27" s="96"/>
      <c r="H27" s="96"/>
      <c r="I27" s="96"/>
      <c r="J27" s="122"/>
      <c r="K27" s="209" t="s">
        <v>814</v>
      </c>
      <c r="L27" s="105"/>
      <c r="M27" s="130"/>
      <c r="N27" s="96"/>
      <c r="O27" s="96"/>
      <c r="P27" s="96"/>
      <c r="Q27" s="96"/>
      <c r="R27" s="96"/>
      <c r="S27" s="96"/>
      <c r="T27" s="96"/>
    </row>
    <row r="28" spans="1:20" ht="12.75" customHeight="1" thickBot="1">
      <c r="A28" s="210"/>
      <c r="B28" s="105" t="s">
        <v>819</v>
      </c>
      <c r="C28" s="111"/>
      <c r="D28" s="139">
        <v>32</v>
      </c>
      <c r="E28" s="139">
        <f>SW!T35</f>
        <v>8</v>
      </c>
      <c r="F28" s="139">
        <f>SW!U35</f>
        <v>0</v>
      </c>
      <c r="G28" s="139">
        <v>36</v>
      </c>
      <c r="H28" s="139">
        <f>SW!W35</f>
        <v>0</v>
      </c>
      <c r="I28" s="139">
        <v>57</v>
      </c>
      <c r="J28" s="139">
        <f>SW!Y35</f>
        <v>0</v>
      </c>
      <c r="K28" s="209"/>
      <c r="L28" s="105" t="s">
        <v>819</v>
      </c>
      <c r="M28" s="111"/>
      <c r="N28" s="139">
        <v>68</v>
      </c>
      <c r="O28" s="139">
        <f>SM!T35</f>
        <v>16</v>
      </c>
      <c r="P28" s="139">
        <f>SM!U35</f>
        <v>0</v>
      </c>
      <c r="Q28" s="139">
        <v>66</v>
      </c>
      <c r="R28" s="139">
        <f>SM!W35</f>
        <v>0</v>
      </c>
      <c r="S28" s="139">
        <f>SM!X35</f>
        <v>0</v>
      </c>
      <c r="T28" s="139">
        <v>19</v>
      </c>
    </row>
    <row r="29" spans="1:20" ht="12.75" customHeight="1" thickBot="1">
      <c r="A29" s="210"/>
      <c r="B29" s="105" t="s">
        <v>818</v>
      </c>
      <c r="C29" s="111"/>
      <c r="D29" s="139">
        <f>'[3]SW'!S35+4</f>
        <v>41</v>
      </c>
      <c r="E29" s="139">
        <f>'[3]SW'!T35</f>
        <v>0</v>
      </c>
      <c r="F29" s="139">
        <f>'[3]SW'!U35</f>
        <v>0</v>
      </c>
      <c r="G29" s="139">
        <f>'[3]SW'!V35+12</f>
        <v>28</v>
      </c>
      <c r="H29" s="139">
        <f>'[3]SW'!W35+12</f>
        <v>19</v>
      </c>
      <c r="I29" s="139">
        <f>'[3]SW'!X35+12</f>
        <v>34</v>
      </c>
      <c r="J29" s="139">
        <f>'[3]SW'!Y35</f>
        <v>0</v>
      </c>
      <c r="K29" s="209"/>
      <c r="L29" s="105" t="s">
        <v>818</v>
      </c>
      <c r="M29" s="111"/>
      <c r="N29" s="156">
        <v>58</v>
      </c>
      <c r="O29" s="156">
        <v>0</v>
      </c>
      <c r="P29" s="156">
        <v>0</v>
      </c>
      <c r="Q29" s="156">
        <v>89</v>
      </c>
      <c r="R29" s="156">
        <v>28</v>
      </c>
      <c r="S29" s="156">
        <v>0</v>
      </c>
      <c r="T29" s="156">
        <v>19</v>
      </c>
    </row>
    <row r="30" spans="1:20" ht="12.75" customHeight="1">
      <c r="A30" s="210"/>
      <c r="B30" s="105" t="s">
        <v>805</v>
      </c>
      <c r="C30" s="111">
        <v>0</v>
      </c>
      <c r="D30" s="96">
        <v>50</v>
      </c>
      <c r="E30" s="96">
        <v>7</v>
      </c>
      <c r="F30" s="96">
        <v>0</v>
      </c>
      <c r="G30" s="96">
        <v>56</v>
      </c>
      <c r="H30" s="96">
        <v>34</v>
      </c>
      <c r="I30" s="96">
        <v>54</v>
      </c>
      <c r="J30" s="122">
        <v>26</v>
      </c>
      <c r="K30" s="209"/>
      <c r="L30" s="105" t="s">
        <v>805</v>
      </c>
      <c r="M30" s="111">
        <v>0</v>
      </c>
      <c r="N30" s="96">
        <v>43</v>
      </c>
      <c r="O30" s="96">
        <v>8</v>
      </c>
      <c r="P30" s="96">
        <v>0</v>
      </c>
      <c r="Q30" s="96">
        <v>51</v>
      </c>
      <c r="R30" s="96">
        <v>0</v>
      </c>
      <c r="S30" s="96">
        <v>0</v>
      </c>
      <c r="T30" s="96">
        <v>19</v>
      </c>
    </row>
    <row r="31" spans="1:20" ht="12.75" customHeight="1" thickBot="1">
      <c r="A31" s="207" t="s">
        <v>806</v>
      </c>
      <c r="B31" s="207"/>
      <c r="C31" s="112">
        <f aca="true" t="shared" si="8" ref="C31:J31">SUM(C27:C30)</f>
        <v>0</v>
      </c>
      <c r="D31" s="113">
        <f t="shared" si="8"/>
        <v>123</v>
      </c>
      <c r="E31" s="113">
        <f t="shared" si="8"/>
        <v>15</v>
      </c>
      <c r="F31" s="113">
        <f t="shared" si="8"/>
        <v>0</v>
      </c>
      <c r="G31" s="113">
        <f t="shared" si="8"/>
        <v>120</v>
      </c>
      <c r="H31" s="113">
        <f t="shared" si="8"/>
        <v>53</v>
      </c>
      <c r="I31" s="113">
        <f t="shared" si="8"/>
        <v>145</v>
      </c>
      <c r="J31" s="124">
        <f t="shared" si="8"/>
        <v>26</v>
      </c>
      <c r="K31" s="207" t="s">
        <v>806</v>
      </c>
      <c r="L31" s="207"/>
      <c r="M31" s="133">
        <f aca="true" t="shared" si="9" ref="M31:T31">SUM(M27:M30)</f>
        <v>0</v>
      </c>
      <c r="N31" s="157">
        <f t="shared" si="9"/>
        <v>169</v>
      </c>
      <c r="O31" s="157">
        <f t="shared" si="9"/>
        <v>24</v>
      </c>
      <c r="P31" s="157">
        <f t="shared" si="9"/>
        <v>0</v>
      </c>
      <c r="Q31" s="157">
        <f t="shared" si="9"/>
        <v>206</v>
      </c>
      <c r="R31" s="157">
        <f t="shared" si="9"/>
        <v>28</v>
      </c>
      <c r="S31" s="157">
        <f t="shared" si="9"/>
        <v>0</v>
      </c>
      <c r="T31" s="157">
        <f t="shared" si="9"/>
        <v>57</v>
      </c>
    </row>
    <row r="32" spans="1:20" ht="12.75" customHeight="1" thickBot="1">
      <c r="A32" s="209" t="s">
        <v>815</v>
      </c>
      <c r="B32" s="105"/>
      <c r="C32" s="111"/>
      <c r="D32" s="96"/>
      <c r="E32" s="96"/>
      <c r="F32" s="96"/>
      <c r="G32" s="96"/>
      <c r="H32" s="96"/>
      <c r="I32" s="96"/>
      <c r="J32" s="122"/>
      <c r="K32" s="209" t="s">
        <v>816</v>
      </c>
      <c r="L32" s="105"/>
      <c r="M32" s="130"/>
      <c r="N32" s="119"/>
      <c r="O32" s="119"/>
      <c r="P32" s="119"/>
      <c r="Q32" s="119"/>
      <c r="R32" s="119"/>
      <c r="S32" s="119"/>
      <c r="T32" s="121"/>
    </row>
    <row r="33" spans="1:20" ht="12.75" customHeight="1" thickBot="1">
      <c r="A33" s="209"/>
      <c r="B33" s="105" t="s">
        <v>819</v>
      </c>
      <c r="C33" s="111"/>
      <c r="D33" s="139">
        <f>SUM(D4+D10+D16+D22+D28)</f>
        <v>316</v>
      </c>
      <c r="E33" s="139">
        <f aca="true" t="shared" si="10" ref="E33:J33">SUM(E4+E10+E16+E22+E28)</f>
        <v>53</v>
      </c>
      <c r="F33" s="139">
        <f t="shared" si="10"/>
        <v>0</v>
      </c>
      <c r="G33" s="139">
        <f t="shared" si="10"/>
        <v>334</v>
      </c>
      <c r="H33" s="139">
        <f t="shared" si="10"/>
        <v>154</v>
      </c>
      <c r="I33" s="139">
        <f t="shared" si="10"/>
        <v>271</v>
      </c>
      <c r="J33" s="139">
        <f t="shared" si="10"/>
        <v>277</v>
      </c>
      <c r="K33" s="209"/>
      <c r="L33" s="105" t="s">
        <v>819</v>
      </c>
      <c r="M33" s="111"/>
      <c r="N33" s="139">
        <f>SUM(N28+N22+N16+N10+N4)</f>
        <v>227</v>
      </c>
      <c r="O33" s="139">
        <f aca="true" t="shared" si="11" ref="O33:T33">SUM(O28+O22+O16+O10+O4)</f>
        <v>31</v>
      </c>
      <c r="P33" s="139">
        <f t="shared" si="11"/>
        <v>51</v>
      </c>
      <c r="Q33" s="139">
        <f t="shared" si="11"/>
        <v>366</v>
      </c>
      <c r="R33" s="139">
        <f t="shared" si="11"/>
        <v>106</v>
      </c>
      <c r="S33" s="139">
        <f t="shared" si="11"/>
        <v>268</v>
      </c>
      <c r="T33" s="139">
        <f t="shared" si="11"/>
        <v>350</v>
      </c>
    </row>
    <row r="34" spans="1:20" ht="12.75" customHeight="1" thickBot="1">
      <c r="A34" s="209"/>
      <c r="B34" s="105" t="s">
        <v>818</v>
      </c>
      <c r="C34" s="111"/>
      <c r="D34" s="139">
        <f aca="true" t="shared" si="12" ref="D34:J34">SUM(D28,D22,D16,D10,D5)</f>
        <v>305</v>
      </c>
      <c r="E34" s="139">
        <f t="shared" si="12"/>
        <v>53</v>
      </c>
      <c r="F34" s="139">
        <f t="shared" si="12"/>
        <v>0</v>
      </c>
      <c r="G34" s="139">
        <f t="shared" si="12"/>
        <v>332</v>
      </c>
      <c r="H34" s="139">
        <f t="shared" si="12"/>
        <v>163</v>
      </c>
      <c r="I34" s="139">
        <f t="shared" si="12"/>
        <v>244</v>
      </c>
      <c r="J34" s="139">
        <f t="shared" si="12"/>
        <v>281</v>
      </c>
      <c r="K34" s="209"/>
      <c r="L34" s="105" t="s">
        <v>818</v>
      </c>
      <c r="M34" s="111"/>
      <c r="N34" s="139">
        <f>SUM(N29+N23+N17+N11+N5)</f>
        <v>166</v>
      </c>
      <c r="O34" s="139">
        <f aca="true" t="shared" si="13" ref="O34:T34">SUM(O29+O23+O17+O11+O5)</f>
        <v>9</v>
      </c>
      <c r="P34" s="139">
        <f t="shared" si="13"/>
        <v>22</v>
      </c>
      <c r="Q34" s="139">
        <f t="shared" si="13"/>
        <v>409</v>
      </c>
      <c r="R34" s="139">
        <f t="shared" si="13"/>
        <v>179</v>
      </c>
      <c r="S34" s="139">
        <f t="shared" si="13"/>
        <v>268</v>
      </c>
      <c r="T34" s="139">
        <f t="shared" si="13"/>
        <v>299</v>
      </c>
    </row>
    <row r="35" spans="1:20" ht="12">
      <c r="A35" s="209"/>
      <c r="B35" s="105" t="s">
        <v>805</v>
      </c>
      <c r="C35" s="111"/>
      <c r="D35" s="96">
        <f aca="true" t="shared" si="14" ref="D35:J35">SUM(D6,D12,D18,D24,D30)</f>
        <v>326</v>
      </c>
      <c r="E35" s="96">
        <f t="shared" si="14"/>
        <v>30</v>
      </c>
      <c r="F35" s="96">
        <f t="shared" si="14"/>
        <v>0</v>
      </c>
      <c r="G35" s="96">
        <f t="shared" si="14"/>
        <v>342</v>
      </c>
      <c r="H35" s="96">
        <f t="shared" si="14"/>
        <v>217</v>
      </c>
      <c r="I35" s="96">
        <f t="shared" si="14"/>
        <v>256</v>
      </c>
      <c r="J35" s="96">
        <f t="shared" si="14"/>
        <v>294</v>
      </c>
      <c r="K35" s="209"/>
      <c r="L35" s="105" t="s">
        <v>805</v>
      </c>
      <c r="M35" s="111"/>
      <c r="N35" s="96">
        <f>SUM(N30+N24+N18+N12+N6)</f>
        <v>159</v>
      </c>
      <c r="O35" s="96">
        <f aca="true" t="shared" si="15" ref="O35:T35">SUM(O30+O24+O18+O12+O6)</f>
        <v>8</v>
      </c>
      <c r="P35" s="96">
        <f t="shared" si="15"/>
        <v>0</v>
      </c>
      <c r="Q35" s="96">
        <f t="shared" si="15"/>
        <v>375</v>
      </c>
      <c r="R35" s="96">
        <f t="shared" si="15"/>
        <v>158</v>
      </c>
      <c r="S35" s="96">
        <f t="shared" si="15"/>
        <v>199</v>
      </c>
      <c r="T35" s="96">
        <f t="shared" si="15"/>
        <v>310</v>
      </c>
    </row>
    <row r="36" spans="1:20" s="59" customFormat="1" ht="12.75" customHeight="1" thickBot="1">
      <c r="A36" s="207" t="s">
        <v>806</v>
      </c>
      <c r="B36" s="207"/>
      <c r="C36" s="112">
        <f aca="true" t="shared" si="16" ref="C36:J36">SUM(C32:C35)</f>
        <v>0</v>
      </c>
      <c r="D36" s="113">
        <f t="shared" si="16"/>
        <v>947</v>
      </c>
      <c r="E36" s="113">
        <f t="shared" si="16"/>
        <v>136</v>
      </c>
      <c r="F36" s="113">
        <f t="shared" si="16"/>
        <v>0</v>
      </c>
      <c r="G36" s="113">
        <f t="shared" si="16"/>
        <v>1008</v>
      </c>
      <c r="H36" s="113">
        <f t="shared" si="16"/>
        <v>534</v>
      </c>
      <c r="I36" s="113">
        <f t="shared" si="16"/>
        <v>771</v>
      </c>
      <c r="J36" s="124">
        <f t="shared" si="16"/>
        <v>852</v>
      </c>
      <c r="K36" s="207" t="s">
        <v>806</v>
      </c>
      <c r="L36" s="207"/>
      <c r="M36" s="112">
        <f aca="true" t="shared" si="17" ref="M36:T36">SUM(M32:M35)</f>
        <v>0</v>
      </c>
      <c r="N36" s="113">
        <f t="shared" si="17"/>
        <v>552</v>
      </c>
      <c r="O36" s="113">
        <f t="shared" si="17"/>
        <v>48</v>
      </c>
      <c r="P36" s="113">
        <f t="shared" si="17"/>
        <v>73</v>
      </c>
      <c r="Q36" s="113">
        <f t="shared" si="17"/>
        <v>1150</v>
      </c>
      <c r="R36" s="113">
        <f t="shared" si="17"/>
        <v>443</v>
      </c>
      <c r="S36" s="113">
        <f t="shared" si="17"/>
        <v>735</v>
      </c>
      <c r="T36" s="125">
        <f t="shared" si="17"/>
        <v>959</v>
      </c>
    </row>
    <row r="37" spans="1:20" ht="12.75" customHeight="1" thickBot="1">
      <c r="A37" s="208" t="s">
        <v>817</v>
      </c>
      <c r="B37" s="105" t="s">
        <v>805</v>
      </c>
      <c r="C37" s="111"/>
      <c r="D37" s="96">
        <v>7</v>
      </c>
      <c r="E37" s="96">
        <v>3</v>
      </c>
      <c r="F37" s="96"/>
      <c r="G37" s="96">
        <v>8</v>
      </c>
      <c r="H37" s="96">
        <v>4</v>
      </c>
      <c r="I37" s="96">
        <v>5</v>
      </c>
      <c r="J37" s="96">
        <v>6</v>
      </c>
      <c r="K37" s="209" t="s">
        <v>817</v>
      </c>
      <c r="L37" s="105" t="s">
        <v>805</v>
      </c>
      <c r="M37" s="130"/>
      <c r="N37" s="131">
        <v>4</v>
      </c>
      <c r="O37" s="131">
        <v>3</v>
      </c>
      <c r="P37" s="131"/>
      <c r="Q37" s="131">
        <v>8</v>
      </c>
      <c r="R37" s="131">
        <v>5</v>
      </c>
      <c r="S37" s="131">
        <v>6</v>
      </c>
      <c r="T37" s="132">
        <v>7</v>
      </c>
    </row>
    <row r="38" spans="1:20" ht="12.75" customHeight="1" thickBot="1">
      <c r="A38" s="208"/>
      <c r="B38" s="105" t="s">
        <v>818</v>
      </c>
      <c r="C38" s="111"/>
      <c r="D38" s="96">
        <v>7</v>
      </c>
      <c r="E38" s="96">
        <v>3</v>
      </c>
      <c r="F38" s="96"/>
      <c r="G38" s="96">
        <v>8</v>
      </c>
      <c r="H38" s="96">
        <v>4</v>
      </c>
      <c r="I38" s="96">
        <v>5</v>
      </c>
      <c r="J38" s="122">
        <v>6</v>
      </c>
      <c r="K38" s="209"/>
      <c r="L38" s="105" t="s">
        <v>818</v>
      </c>
      <c r="M38" s="111"/>
      <c r="N38" s="96">
        <v>4</v>
      </c>
      <c r="O38" s="96">
        <v>2</v>
      </c>
      <c r="P38" s="96">
        <v>3</v>
      </c>
      <c r="Q38" s="96">
        <v>8</v>
      </c>
      <c r="R38" s="96">
        <v>5</v>
      </c>
      <c r="S38" s="96">
        <v>6</v>
      </c>
      <c r="T38" s="123">
        <v>7</v>
      </c>
    </row>
    <row r="39" spans="1:20" ht="12.75" customHeight="1" thickBot="1">
      <c r="A39" s="208"/>
      <c r="B39" s="105" t="s">
        <v>819</v>
      </c>
      <c r="C39" s="111"/>
      <c r="D39" s="96">
        <v>7</v>
      </c>
      <c r="E39" s="96">
        <v>3</v>
      </c>
      <c r="F39" s="96"/>
      <c r="G39" s="96">
        <v>8</v>
      </c>
      <c r="H39" s="96">
        <v>4</v>
      </c>
      <c r="I39" s="96">
        <v>5</v>
      </c>
      <c r="J39" s="122">
        <v>6</v>
      </c>
      <c r="K39" s="209"/>
      <c r="L39" s="105" t="s">
        <v>819</v>
      </c>
      <c r="M39" s="111"/>
      <c r="N39" s="96">
        <v>5</v>
      </c>
      <c r="O39" s="96">
        <v>2</v>
      </c>
      <c r="P39" s="96">
        <v>3</v>
      </c>
      <c r="Q39" s="96">
        <v>8</v>
      </c>
      <c r="R39" s="96">
        <v>4</v>
      </c>
      <c r="S39" s="96">
        <v>6</v>
      </c>
      <c r="T39" s="123">
        <v>7</v>
      </c>
    </row>
    <row r="40" spans="1:20" ht="12.75" customHeight="1">
      <c r="A40" s="208"/>
      <c r="B40" s="105" t="s">
        <v>820</v>
      </c>
      <c r="C40" s="118"/>
      <c r="D40" s="119"/>
      <c r="E40" s="119"/>
      <c r="F40" s="119"/>
      <c r="G40" s="119"/>
      <c r="H40" s="119"/>
      <c r="I40" s="119"/>
      <c r="J40" s="120"/>
      <c r="K40" s="209"/>
      <c r="L40" s="105" t="s">
        <v>820</v>
      </c>
      <c r="M40" s="118"/>
      <c r="N40" s="119"/>
      <c r="O40" s="119"/>
      <c r="P40" s="119"/>
      <c r="Q40" s="119"/>
      <c r="R40" s="119"/>
      <c r="S40" s="119"/>
      <c r="T40" s="121"/>
    </row>
    <row r="41" spans="1:20" ht="12.75" customHeight="1" hidden="1">
      <c r="A41" s="134"/>
      <c r="B41" s="101" t="s">
        <v>818</v>
      </c>
      <c r="C41" s="111"/>
      <c r="D41" s="96"/>
      <c r="E41" s="96"/>
      <c r="F41" s="96"/>
      <c r="G41" s="96"/>
      <c r="H41" s="96"/>
      <c r="I41" s="96"/>
      <c r="J41" s="122"/>
      <c r="K41" s="209"/>
      <c r="L41" s="101" t="s">
        <v>818</v>
      </c>
      <c r="M41" s="111"/>
      <c r="N41" s="96"/>
      <c r="O41" s="96"/>
      <c r="P41" s="96"/>
      <c r="Q41" s="96"/>
      <c r="R41" s="96"/>
      <c r="S41" s="96"/>
      <c r="T41" s="123"/>
    </row>
    <row r="42" spans="1:20" ht="14.25" customHeight="1" hidden="1">
      <c r="A42" s="134"/>
      <c r="B42" s="101" t="s">
        <v>819</v>
      </c>
      <c r="C42" s="111"/>
      <c r="D42" s="96"/>
      <c r="E42" s="96"/>
      <c r="F42" s="96"/>
      <c r="G42" s="96"/>
      <c r="H42" s="96"/>
      <c r="I42" s="96"/>
      <c r="J42" s="122"/>
      <c r="K42" s="209"/>
      <c r="L42" s="101" t="s">
        <v>819</v>
      </c>
      <c r="M42" s="111"/>
      <c r="N42" s="96"/>
      <c r="O42" s="96"/>
      <c r="P42" s="96"/>
      <c r="Q42" s="96"/>
      <c r="R42" s="96"/>
      <c r="S42" s="96"/>
      <c r="T42" s="123"/>
    </row>
    <row r="43" spans="1:20" ht="1.5" customHeight="1" hidden="1">
      <c r="A43" s="135"/>
      <c r="B43" s="101" t="s">
        <v>820</v>
      </c>
      <c r="C43" s="111"/>
      <c r="D43" s="96"/>
      <c r="E43" s="96"/>
      <c r="F43" s="96"/>
      <c r="G43" s="96"/>
      <c r="H43" s="96"/>
      <c r="I43" s="96"/>
      <c r="J43" s="122"/>
      <c r="K43" s="209"/>
      <c r="L43" s="101" t="s">
        <v>820</v>
      </c>
      <c r="M43" s="111"/>
      <c r="N43" s="96"/>
      <c r="O43" s="96"/>
      <c r="P43" s="96"/>
      <c r="Q43" s="96"/>
      <c r="R43" s="96"/>
      <c r="S43" s="96"/>
      <c r="T43" s="123"/>
    </row>
    <row r="44" spans="1:20" s="59" customFormat="1" ht="17.25" customHeight="1" thickBot="1">
      <c r="A44" s="207" t="s">
        <v>821</v>
      </c>
      <c r="B44" s="207"/>
      <c r="C44" s="112">
        <f aca="true" t="shared" si="18" ref="C44:J44">SUM(C37:C43)</f>
        <v>0</v>
      </c>
      <c r="D44" s="113">
        <f t="shared" si="18"/>
        <v>21</v>
      </c>
      <c r="E44" s="113">
        <f t="shared" si="18"/>
        <v>9</v>
      </c>
      <c r="F44" s="113">
        <f t="shared" si="18"/>
        <v>0</v>
      </c>
      <c r="G44" s="113">
        <f t="shared" si="18"/>
        <v>24</v>
      </c>
      <c r="H44" s="113">
        <f t="shared" si="18"/>
        <v>12</v>
      </c>
      <c r="I44" s="113">
        <f t="shared" si="18"/>
        <v>15</v>
      </c>
      <c r="J44" s="124">
        <f t="shared" si="18"/>
        <v>18</v>
      </c>
      <c r="K44" s="207" t="s">
        <v>821</v>
      </c>
      <c r="L44" s="207"/>
      <c r="M44" s="112">
        <f aca="true" t="shared" si="19" ref="M44:T44">SUM(M37:M43)</f>
        <v>0</v>
      </c>
      <c r="N44" s="113">
        <f t="shared" si="19"/>
        <v>13</v>
      </c>
      <c r="O44" s="113">
        <f t="shared" si="19"/>
        <v>7</v>
      </c>
      <c r="P44" s="113">
        <f t="shared" si="19"/>
        <v>6</v>
      </c>
      <c r="Q44" s="113">
        <f t="shared" si="19"/>
        <v>24</v>
      </c>
      <c r="R44" s="113">
        <f t="shared" si="19"/>
        <v>14</v>
      </c>
      <c r="S44" s="113">
        <f t="shared" si="19"/>
        <v>18</v>
      </c>
      <c r="T44" s="125">
        <f t="shared" si="19"/>
        <v>21</v>
      </c>
    </row>
    <row r="45" spans="1:20" s="67" customFormat="1" ht="12.75" customHeight="1" thickBot="1">
      <c r="A45" s="206" t="s">
        <v>822</v>
      </c>
      <c r="B45" s="206"/>
      <c r="C45" s="136"/>
      <c r="D45" s="137"/>
      <c r="E45" s="137"/>
      <c r="F45" s="137"/>
      <c r="G45" s="137"/>
      <c r="H45" s="137"/>
      <c r="I45" s="137"/>
      <c r="J45" s="137"/>
      <c r="K45" s="206" t="s">
        <v>822</v>
      </c>
      <c r="L45" s="206"/>
      <c r="M45" s="136"/>
      <c r="N45" s="137"/>
      <c r="O45" s="137"/>
      <c r="P45" s="137"/>
      <c r="Q45" s="137"/>
      <c r="R45" s="137"/>
      <c r="S45" s="137"/>
      <c r="T45" s="138"/>
    </row>
    <row r="46" ht="13.5" customHeight="1"/>
    <row r="47" ht="13.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</sheetData>
  <sheetProtection selectLockedCells="1"/>
  <mergeCells count="31">
    <mergeCell ref="A3:A6"/>
    <mergeCell ref="K3:K6"/>
    <mergeCell ref="A7:B7"/>
    <mergeCell ref="K7:L7"/>
    <mergeCell ref="A9:A12"/>
    <mergeCell ref="K9:K12"/>
    <mergeCell ref="W12:Y12"/>
    <mergeCell ref="A13:B13"/>
    <mergeCell ref="K13:L13"/>
    <mergeCell ref="A15:A18"/>
    <mergeCell ref="K15:K18"/>
    <mergeCell ref="A19:B19"/>
    <mergeCell ref="K19:L19"/>
    <mergeCell ref="K21:K24"/>
    <mergeCell ref="A25:B25"/>
    <mergeCell ref="K25:L25"/>
    <mergeCell ref="A27:A30"/>
    <mergeCell ref="K27:K30"/>
    <mergeCell ref="A32:A35"/>
    <mergeCell ref="K32:K35"/>
    <mergeCell ref="A31:B31"/>
    <mergeCell ref="K31:L31"/>
    <mergeCell ref="A21:A24"/>
    <mergeCell ref="A45:B45"/>
    <mergeCell ref="K45:L45"/>
    <mergeCell ref="A36:B36"/>
    <mergeCell ref="K36:L36"/>
    <mergeCell ref="A37:A40"/>
    <mergeCell ref="K37:K43"/>
    <mergeCell ref="A44:B44"/>
    <mergeCell ref="K44:L44"/>
  </mergeCells>
  <printOptions horizontalCentered="1" verticalCentered="1"/>
  <pageMargins left="0.157638888888889" right="0.157638888888889" top="0.432638888888889" bottom="0.511111111111111" header="0.236111111111111" footer="0.196527777777778"/>
  <pageSetup fitToHeight="1" fitToWidth="1" horizontalDpi="300" verticalDpi="300" orientation="landscape" paperSize="9"/>
  <headerFooter>
    <oddHeader>&amp;C&amp;F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35"/>
  <sheetViews>
    <sheetView showZeros="0"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W9" sqref="W9"/>
    </sheetView>
  </sheetViews>
  <sheetFormatPr defaultColWidth="9.140625" defaultRowHeight="15"/>
  <cols>
    <col min="1" max="1" width="8.7109375" style="59" customWidth="1"/>
    <col min="2" max="2" width="9.7109375" style="59" customWidth="1"/>
    <col min="3" max="10" width="5.7109375" style="68" customWidth="1"/>
    <col min="11" max="11" width="8.7109375" style="69" customWidth="1"/>
    <col min="12" max="12" width="9.7109375" style="69" customWidth="1"/>
    <col min="13" max="20" width="5.7109375" style="68" customWidth="1"/>
    <col min="21" max="21" width="9.140625" style="64" customWidth="1"/>
    <col min="22" max="22" width="13.421875" style="64" bestFit="1" customWidth="1"/>
    <col min="23" max="23" width="12.57421875" style="64" bestFit="1" customWidth="1"/>
    <col min="24" max="24" width="15.28125" style="64" bestFit="1" customWidth="1"/>
    <col min="25" max="25" width="13.28125" style="64" customWidth="1"/>
    <col min="26" max="16384" width="9.140625" style="64" customWidth="1"/>
  </cols>
  <sheetData>
    <row r="1" spans="1:26" s="56" customFormat="1" ht="12.75" customHeight="1" thickBot="1">
      <c r="A1" s="97" t="s">
        <v>796</v>
      </c>
      <c r="B1" s="98" t="s">
        <v>801</v>
      </c>
      <c r="C1" s="99" t="s">
        <v>802</v>
      </c>
      <c r="D1" s="99" t="s">
        <v>2</v>
      </c>
      <c r="E1" s="99" t="s">
        <v>3</v>
      </c>
      <c r="F1" s="99" t="s">
        <v>4</v>
      </c>
      <c r="G1" s="99" t="s">
        <v>5</v>
      </c>
      <c r="H1" s="99" t="s">
        <v>6</v>
      </c>
      <c r="I1" s="99" t="s">
        <v>7</v>
      </c>
      <c r="J1" s="99" t="s">
        <v>8</v>
      </c>
      <c r="K1" s="97" t="s">
        <v>796</v>
      </c>
      <c r="L1" s="98" t="s">
        <v>801</v>
      </c>
      <c r="M1" s="99" t="s">
        <v>802</v>
      </c>
      <c r="N1" s="99" t="s">
        <v>2</v>
      </c>
      <c r="O1" s="99" t="s">
        <v>3</v>
      </c>
      <c r="P1" s="99" t="s">
        <v>4</v>
      </c>
      <c r="Q1" s="99" t="s">
        <v>5</v>
      </c>
      <c r="R1" s="99" t="s">
        <v>6</v>
      </c>
      <c r="S1" s="99" t="s">
        <v>7</v>
      </c>
      <c r="T1" s="99" t="s">
        <v>8</v>
      </c>
      <c r="V1" s="57"/>
      <c r="W1" s="57"/>
      <c r="X1" s="57"/>
      <c r="Y1" s="58"/>
      <c r="Z1" s="57"/>
    </row>
    <row r="2" spans="1:26" s="59" customFormat="1" ht="12.75" customHeight="1" hidden="1">
      <c r="A2" s="100"/>
      <c r="B2" s="101"/>
      <c r="C2" s="101">
        <f>'[1]U11G'!K46</f>
        <v>0</v>
      </c>
      <c r="D2" s="101">
        <f>'[1]U11G'!L46</f>
        <v>46</v>
      </c>
      <c r="E2" s="101">
        <f>'[1]U11G'!M46</f>
        <v>0</v>
      </c>
      <c r="F2" s="101">
        <f>'[1]U11G'!N46</f>
        <v>0</v>
      </c>
      <c r="G2" s="101">
        <f>'[1]U11G'!O46</f>
        <v>66</v>
      </c>
      <c r="H2" s="101">
        <f>'[1]U11G'!P46</f>
        <v>44</v>
      </c>
      <c r="I2" s="101">
        <f>'[1]U11G'!Q46</f>
        <v>51</v>
      </c>
      <c r="J2" s="101">
        <f>'[1]U11G'!R46</f>
        <v>53</v>
      </c>
      <c r="K2" s="102"/>
      <c r="L2" s="103"/>
      <c r="M2" s="103">
        <f>'[1]U11B'!L46</f>
        <v>13</v>
      </c>
      <c r="N2" s="103"/>
      <c r="O2" s="103"/>
      <c r="P2" s="103"/>
      <c r="Q2" s="103"/>
      <c r="R2" s="103"/>
      <c r="S2" s="103"/>
      <c r="T2" s="104"/>
      <c r="V2" s="60"/>
      <c r="W2" s="60"/>
      <c r="X2" s="60"/>
      <c r="Y2" s="60"/>
      <c r="Z2" s="60"/>
    </row>
    <row r="3" spans="1:26" s="59" customFormat="1" ht="12.75" customHeight="1" thickBot="1">
      <c r="A3" s="210" t="s">
        <v>803</v>
      </c>
      <c r="B3" s="105"/>
      <c r="C3" s="106"/>
      <c r="D3" s="92"/>
      <c r="E3" s="92"/>
      <c r="F3" s="92"/>
      <c r="G3" s="92"/>
      <c r="H3" s="92"/>
      <c r="I3" s="92"/>
      <c r="J3" s="92"/>
      <c r="K3" s="209" t="s">
        <v>804</v>
      </c>
      <c r="L3" s="105"/>
      <c r="M3" s="107"/>
      <c r="N3" s="171"/>
      <c r="O3" s="171"/>
      <c r="P3" s="171"/>
      <c r="Q3" s="171"/>
      <c r="R3" s="171"/>
      <c r="S3" s="171"/>
      <c r="T3" s="172"/>
      <c r="V3" s="61"/>
      <c r="W3" s="62"/>
      <c r="X3" s="63"/>
      <c r="Y3" s="60"/>
      <c r="Z3" s="60"/>
    </row>
    <row r="4" spans="1:26" s="59" customFormat="1" ht="12.75" customHeight="1" thickBot="1">
      <c r="A4" s="210"/>
      <c r="B4" s="105" t="s">
        <v>819</v>
      </c>
      <c r="C4" s="110"/>
      <c r="D4" s="161">
        <v>6</v>
      </c>
      <c r="E4" s="161">
        <f>'U11G'!T28</f>
        <v>0</v>
      </c>
      <c r="F4" s="161">
        <f>'U11G'!U28</f>
        <v>0</v>
      </c>
      <c r="G4" s="161">
        <v>8</v>
      </c>
      <c r="H4" s="161">
        <v>4</v>
      </c>
      <c r="I4" s="161">
        <v>8</v>
      </c>
      <c r="J4" s="161">
        <v>5</v>
      </c>
      <c r="K4" s="209"/>
      <c r="L4" s="105" t="s">
        <v>819</v>
      </c>
      <c r="M4" s="110"/>
      <c r="N4" s="161">
        <f>'U11B'!S29</f>
        <v>0</v>
      </c>
      <c r="O4" s="161">
        <f>'U11B'!T29</f>
        <v>0</v>
      </c>
      <c r="P4" s="161">
        <v>5</v>
      </c>
      <c r="Q4" s="161">
        <v>7</v>
      </c>
      <c r="R4" s="161">
        <f>'U11B'!W29</f>
        <v>0</v>
      </c>
      <c r="S4" s="161">
        <v>8</v>
      </c>
      <c r="T4" s="161">
        <v>6</v>
      </c>
      <c r="V4" s="61"/>
      <c r="W4" s="62"/>
      <c r="X4" s="63"/>
      <c r="Y4" s="60"/>
      <c r="Z4" s="60"/>
    </row>
    <row r="5" spans="1:26" s="59" customFormat="1" ht="12.75" customHeight="1" thickBot="1">
      <c r="A5" s="210"/>
      <c r="B5" s="93" t="s">
        <v>818</v>
      </c>
      <c r="C5" s="110"/>
      <c r="D5" s="161">
        <v>6</v>
      </c>
      <c r="E5" s="161"/>
      <c r="F5" s="161"/>
      <c r="G5" s="161">
        <v>8</v>
      </c>
      <c r="H5" s="161">
        <v>5</v>
      </c>
      <c r="I5" s="161">
        <v>4</v>
      </c>
      <c r="J5" s="161">
        <v>7</v>
      </c>
      <c r="K5" s="209"/>
      <c r="L5" s="105" t="s">
        <v>818</v>
      </c>
      <c r="M5" s="110"/>
      <c r="N5" s="173">
        <v>4</v>
      </c>
      <c r="O5" s="173">
        <v>0</v>
      </c>
      <c r="P5" s="173">
        <v>3</v>
      </c>
      <c r="Q5" s="173">
        <v>8</v>
      </c>
      <c r="R5" s="173">
        <v>5</v>
      </c>
      <c r="S5" s="173">
        <v>7</v>
      </c>
      <c r="T5" s="173">
        <v>6</v>
      </c>
      <c r="V5" s="61"/>
      <c r="W5" s="62"/>
      <c r="X5" s="63"/>
      <c r="Y5" s="60"/>
      <c r="Z5" s="60"/>
    </row>
    <row r="6" spans="1:26" s="59" customFormat="1" ht="12.75" customHeight="1">
      <c r="A6" s="210"/>
      <c r="B6" s="105" t="s">
        <v>805</v>
      </c>
      <c r="C6" s="111">
        <v>0</v>
      </c>
      <c r="D6" s="162">
        <v>5</v>
      </c>
      <c r="E6" s="163">
        <v>0</v>
      </c>
      <c r="F6" s="163">
        <v>0</v>
      </c>
      <c r="G6" s="163">
        <v>8</v>
      </c>
      <c r="H6" s="163">
        <v>5</v>
      </c>
      <c r="I6" s="163">
        <v>6</v>
      </c>
      <c r="J6" s="163">
        <v>7</v>
      </c>
      <c r="K6" s="209"/>
      <c r="L6" s="105" t="s">
        <v>805</v>
      </c>
      <c r="M6" s="106">
        <v>0</v>
      </c>
      <c r="N6" s="174">
        <v>4</v>
      </c>
      <c r="O6" s="174">
        <v>0</v>
      </c>
      <c r="P6" s="174">
        <v>0</v>
      </c>
      <c r="Q6" s="174">
        <v>7</v>
      </c>
      <c r="R6" s="174">
        <v>5</v>
      </c>
      <c r="S6" s="174">
        <v>8</v>
      </c>
      <c r="T6" s="174">
        <v>6</v>
      </c>
      <c r="V6" s="61"/>
      <c r="W6" s="62"/>
      <c r="X6" s="63"/>
      <c r="Y6" s="60"/>
      <c r="Z6" s="60"/>
    </row>
    <row r="7" spans="1:26" s="59" customFormat="1" ht="12.75" customHeight="1" thickBot="1">
      <c r="A7" s="207" t="s">
        <v>806</v>
      </c>
      <c r="B7" s="207"/>
      <c r="C7" s="112">
        <f aca="true" t="shared" si="0" ref="C7:J7">SUM(C3:C6)</f>
        <v>0</v>
      </c>
      <c r="D7" s="178">
        <f t="shared" si="0"/>
        <v>17</v>
      </c>
      <c r="E7" s="164">
        <f t="shared" si="0"/>
        <v>0</v>
      </c>
      <c r="F7" s="164">
        <f t="shared" si="0"/>
        <v>0</v>
      </c>
      <c r="G7" s="178">
        <f t="shared" si="0"/>
        <v>24</v>
      </c>
      <c r="H7" s="164">
        <f t="shared" si="0"/>
        <v>14</v>
      </c>
      <c r="I7" s="178">
        <f t="shared" si="0"/>
        <v>18</v>
      </c>
      <c r="J7" s="178">
        <f t="shared" si="0"/>
        <v>19</v>
      </c>
      <c r="K7" s="212" t="s">
        <v>806</v>
      </c>
      <c r="L7" s="212"/>
      <c r="M7" s="114">
        <f aca="true" t="shared" si="1" ref="M7:T7">SUM(M3:M6)</f>
        <v>0</v>
      </c>
      <c r="N7" s="175">
        <f t="shared" si="1"/>
        <v>8</v>
      </c>
      <c r="O7" s="175">
        <f t="shared" si="1"/>
        <v>0</v>
      </c>
      <c r="P7" s="175">
        <f t="shared" si="1"/>
        <v>8</v>
      </c>
      <c r="Q7" s="181">
        <f t="shared" si="1"/>
        <v>22</v>
      </c>
      <c r="R7" s="181">
        <f t="shared" si="1"/>
        <v>10</v>
      </c>
      <c r="S7" s="181">
        <f t="shared" si="1"/>
        <v>23</v>
      </c>
      <c r="T7" s="182">
        <f t="shared" si="1"/>
        <v>18</v>
      </c>
      <c r="V7" s="61"/>
      <c r="W7" s="63"/>
      <c r="X7" s="63"/>
      <c r="Y7" s="60"/>
      <c r="Z7" s="60"/>
    </row>
    <row r="8" spans="1:26" ht="12.75" customHeight="1" hidden="1">
      <c r="A8" s="100"/>
      <c r="B8" s="117"/>
      <c r="C8" s="118">
        <f>'[1]U13G'!K46</f>
        <v>0</v>
      </c>
      <c r="D8" s="119">
        <f>'[1]U13G'!L46</f>
        <v>63</v>
      </c>
      <c r="E8" s="119">
        <f>'[1]U13G'!M46</f>
        <v>0</v>
      </c>
      <c r="F8" s="119">
        <f>'[1]U13G'!N46</f>
        <v>0</v>
      </c>
      <c r="G8" s="119">
        <f>'[1]U13G'!O46</f>
        <v>68</v>
      </c>
      <c r="H8" s="119">
        <f>'[1]U13G'!P46</f>
        <v>0</v>
      </c>
      <c r="I8" s="119">
        <f>'[1]U13G'!Q46</f>
        <v>67</v>
      </c>
      <c r="J8" s="120">
        <f>'[1]U13G'!R46</f>
        <v>88</v>
      </c>
      <c r="K8" s="100"/>
      <c r="L8" s="101"/>
      <c r="M8" s="118">
        <f>'[1]U13B'!K46</f>
        <v>0</v>
      </c>
      <c r="N8" s="119">
        <f>'[1]U13B'!L46</f>
        <v>27</v>
      </c>
      <c r="O8" s="119">
        <f>'[1]U13B'!M46</f>
        <v>0</v>
      </c>
      <c r="P8" s="119">
        <f>'[1]U13B'!N46</f>
        <v>0</v>
      </c>
      <c r="Q8" s="119">
        <f>'[1]U13B'!O46</f>
        <v>73</v>
      </c>
      <c r="R8" s="119">
        <f>'[1]U13B'!P46</f>
        <v>62</v>
      </c>
      <c r="S8" s="119">
        <f>'[1]U13B'!Q46</f>
        <v>21</v>
      </c>
      <c r="T8" s="121">
        <f>'[1]U13B'!R46</f>
        <v>80</v>
      </c>
      <c r="V8" s="61"/>
      <c r="W8" s="63"/>
      <c r="X8" s="63"/>
      <c r="Y8" s="65"/>
      <c r="Z8" s="65"/>
    </row>
    <row r="9" spans="1:26" ht="12.75" customHeight="1">
      <c r="A9" s="210" t="s">
        <v>807</v>
      </c>
      <c r="B9" s="105"/>
      <c r="C9" s="111"/>
      <c r="D9" s="163"/>
      <c r="E9" s="163"/>
      <c r="F9" s="163"/>
      <c r="G9" s="163"/>
      <c r="H9" s="163"/>
      <c r="I9" s="163"/>
      <c r="J9" s="166"/>
      <c r="K9" s="210" t="s">
        <v>808</v>
      </c>
      <c r="L9" s="105"/>
      <c r="M9" s="111"/>
      <c r="N9" s="160"/>
      <c r="O9" s="160"/>
      <c r="P9" s="160"/>
      <c r="Q9" s="160"/>
      <c r="R9" s="160"/>
      <c r="S9" s="160"/>
      <c r="T9" s="160"/>
      <c r="V9" s="61"/>
      <c r="W9" s="63"/>
      <c r="X9" s="63"/>
      <c r="Y9" s="65"/>
      <c r="Z9" s="65"/>
    </row>
    <row r="10" spans="1:26" ht="12.75" customHeight="1">
      <c r="A10" s="210"/>
      <c r="B10" s="105" t="s">
        <v>819</v>
      </c>
      <c r="C10" s="106"/>
      <c r="D10" s="161">
        <v>5</v>
      </c>
      <c r="E10" s="161">
        <f>'U13G'!T35</f>
        <v>0</v>
      </c>
      <c r="F10" s="161">
        <f>'U13G'!U35</f>
        <v>0</v>
      </c>
      <c r="G10" s="161">
        <v>7</v>
      </c>
      <c r="H10" s="161">
        <f>'U13G'!W35</f>
        <v>0</v>
      </c>
      <c r="I10" s="161">
        <v>6</v>
      </c>
      <c r="J10" s="161">
        <v>8</v>
      </c>
      <c r="K10" s="210"/>
      <c r="L10" s="105" t="s">
        <v>819</v>
      </c>
      <c r="M10" s="111"/>
      <c r="N10" s="165">
        <v>5</v>
      </c>
      <c r="O10" s="165">
        <f>'U13B'!T35</f>
        <v>0</v>
      </c>
      <c r="P10" s="165">
        <v>3</v>
      </c>
      <c r="Q10" s="165">
        <v>7</v>
      </c>
      <c r="R10" s="165">
        <v>4</v>
      </c>
      <c r="S10" s="165">
        <v>6</v>
      </c>
      <c r="T10" s="165">
        <v>8</v>
      </c>
      <c r="V10" s="61"/>
      <c r="W10" s="63"/>
      <c r="X10" s="63"/>
      <c r="Y10" s="65"/>
      <c r="Z10" s="65"/>
    </row>
    <row r="11" spans="1:26" ht="12.75" customHeight="1">
      <c r="A11" s="210"/>
      <c r="B11" s="93" t="s">
        <v>818</v>
      </c>
      <c r="C11" s="111"/>
      <c r="D11" s="161">
        <v>5</v>
      </c>
      <c r="E11" s="161">
        <f>'[3]U13G'!T35</f>
        <v>0</v>
      </c>
      <c r="F11" s="161">
        <f>'[3]U13G'!U35</f>
        <v>0</v>
      </c>
      <c r="G11" s="161">
        <v>7</v>
      </c>
      <c r="H11" s="161">
        <f>'[3]U13G'!W35</f>
        <v>0</v>
      </c>
      <c r="I11" s="161">
        <v>6</v>
      </c>
      <c r="J11" s="161">
        <v>8</v>
      </c>
      <c r="K11" s="210"/>
      <c r="L11" s="105" t="s">
        <v>818</v>
      </c>
      <c r="M11" s="111"/>
      <c r="N11" s="159">
        <v>5</v>
      </c>
      <c r="O11" s="159">
        <v>0</v>
      </c>
      <c r="P11" s="159">
        <v>0</v>
      </c>
      <c r="Q11" s="159">
        <v>8</v>
      </c>
      <c r="R11" s="159">
        <v>4</v>
      </c>
      <c r="S11" s="159">
        <v>6</v>
      </c>
      <c r="T11" s="159">
        <v>7</v>
      </c>
      <c r="V11" s="65"/>
      <c r="W11" s="65"/>
      <c r="X11" s="65"/>
      <c r="Y11" s="65"/>
      <c r="Z11" s="65"/>
    </row>
    <row r="12" spans="1:26" ht="12.75" customHeight="1">
      <c r="A12" s="210"/>
      <c r="B12" s="105" t="s">
        <v>805</v>
      </c>
      <c r="C12" s="111">
        <v>0</v>
      </c>
      <c r="D12" s="163">
        <v>5</v>
      </c>
      <c r="E12" s="163">
        <v>0</v>
      </c>
      <c r="F12" s="163">
        <v>0</v>
      </c>
      <c r="G12" s="163">
        <v>7</v>
      </c>
      <c r="H12" s="163">
        <v>0</v>
      </c>
      <c r="I12" s="163">
        <v>6</v>
      </c>
      <c r="J12" s="166">
        <v>8</v>
      </c>
      <c r="K12" s="210"/>
      <c r="L12" s="105" t="s">
        <v>805</v>
      </c>
      <c r="M12" s="111">
        <v>0</v>
      </c>
      <c r="N12" s="170">
        <v>5</v>
      </c>
      <c r="O12" s="170">
        <v>0</v>
      </c>
      <c r="P12" s="170">
        <v>0</v>
      </c>
      <c r="Q12" s="170">
        <v>7</v>
      </c>
      <c r="R12" s="170">
        <v>6</v>
      </c>
      <c r="S12" s="170">
        <v>4</v>
      </c>
      <c r="T12" s="170">
        <v>8</v>
      </c>
      <c r="V12" s="65"/>
      <c r="W12" s="211"/>
      <c r="X12" s="211"/>
      <c r="Y12" s="211"/>
      <c r="Z12" s="65"/>
    </row>
    <row r="13" spans="1:26" s="59" customFormat="1" ht="12.75" customHeight="1" thickBot="1">
      <c r="A13" s="207" t="s">
        <v>806</v>
      </c>
      <c r="B13" s="207"/>
      <c r="C13" s="112">
        <f aca="true" t="shared" si="2" ref="C13:J13">SUM(C9:C12)</f>
        <v>0</v>
      </c>
      <c r="D13" s="179">
        <f t="shared" si="2"/>
        <v>15</v>
      </c>
      <c r="E13" s="167">
        <f t="shared" si="2"/>
        <v>0</v>
      </c>
      <c r="F13" s="167">
        <f t="shared" si="2"/>
        <v>0</v>
      </c>
      <c r="G13" s="179">
        <f t="shared" si="2"/>
        <v>21</v>
      </c>
      <c r="H13" s="167">
        <f t="shared" si="2"/>
        <v>0</v>
      </c>
      <c r="I13" s="179">
        <f t="shared" si="2"/>
        <v>18</v>
      </c>
      <c r="J13" s="180">
        <f t="shared" si="2"/>
        <v>24</v>
      </c>
      <c r="K13" s="207" t="s">
        <v>806</v>
      </c>
      <c r="L13" s="207"/>
      <c r="M13" s="112">
        <f aca="true" t="shared" si="3" ref="M13:T13">SUM(M9:M12)</f>
        <v>0</v>
      </c>
      <c r="N13" s="183">
        <f t="shared" si="3"/>
        <v>15</v>
      </c>
      <c r="O13" s="176">
        <f t="shared" si="3"/>
        <v>0</v>
      </c>
      <c r="P13" s="176">
        <f t="shared" si="3"/>
        <v>3</v>
      </c>
      <c r="Q13" s="183">
        <f t="shared" si="3"/>
        <v>22</v>
      </c>
      <c r="R13" s="176">
        <f t="shared" si="3"/>
        <v>14</v>
      </c>
      <c r="S13" s="183">
        <f t="shared" si="3"/>
        <v>16</v>
      </c>
      <c r="T13" s="183">
        <f t="shared" si="3"/>
        <v>23</v>
      </c>
      <c r="V13" s="62" t="s">
        <v>1196</v>
      </c>
      <c r="W13" s="62"/>
      <c r="X13" s="62"/>
      <c r="Y13" s="62"/>
      <c r="Z13" s="60"/>
    </row>
    <row r="14" spans="1:26" ht="12.75" customHeight="1" hidden="1">
      <c r="A14" s="100"/>
      <c r="B14" s="117"/>
      <c r="C14" s="118">
        <f>'[1]U15G'!K46</f>
        <v>0</v>
      </c>
      <c r="D14" s="119">
        <f>'[1]U15G'!L46</f>
        <v>76</v>
      </c>
      <c r="E14" s="119">
        <f>'[1]U15G'!M46</f>
        <v>0</v>
      </c>
      <c r="F14" s="119">
        <f>'[1]U15G'!N46</f>
        <v>0</v>
      </c>
      <c r="G14" s="119">
        <f>'[1]U15G'!O46</f>
        <v>78</v>
      </c>
      <c r="H14" s="119">
        <f>'[1]U15G'!P46</f>
        <v>62</v>
      </c>
      <c r="I14" s="119">
        <f>'[1]U15G'!Q46</f>
        <v>48</v>
      </c>
      <c r="J14" s="120">
        <f>'[1]U15G'!R46</f>
        <v>62</v>
      </c>
      <c r="K14" s="100"/>
      <c r="L14" s="101"/>
      <c r="M14" s="118">
        <f>'[1]U15B'!K46</f>
        <v>0</v>
      </c>
      <c r="N14" s="119">
        <f>'[1]U15B'!L46</f>
        <v>38</v>
      </c>
      <c r="O14" s="119">
        <f>'[1]U15B'!M46</f>
        <v>0</v>
      </c>
      <c r="P14" s="119">
        <f>'[1]U15B'!N46</f>
        <v>0</v>
      </c>
      <c r="Q14" s="119">
        <f>'[1]U15B'!O46</f>
        <v>71</v>
      </c>
      <c r="R14" s="119">
        <f>'[1]U15B'!P46</f>
        <v>46</v>
      </c>
      <c r="S14" s="119">
        <f>'[1]U15B'!Q46</f>
        <v>40</v>
      </c>
      <c r="T14" s="121">
        <f>'[1]U15B'!R46</f>
        <v>73</v>
      </c>
      <c r="V14" s="66"/>
      <c r="W14" s="66"/>
      <c r="X14" s="66"/>
      <c r="Y14" s="66"/>
      <c r="Z14" s="65"/>
    </row>
    <row r="15" spans="1:26" ht="12.75" customHeight="1">
      <c r="A15" s="210" t="s">
        <v>809</v>
      </c>
      <c r="B15" s="105"/>
      <c r="C15" s="111"/>
      <c r="D15" s="163"/>
      <c r="E15" s="163"/>
      <c r="F15" s="163"/>
      <c r="G15" s="163"/>
      <c r="H15" s="163"/>
      <c r="I15" s="163"/>
      <c r="J15" s="166"/>
      <c r="K15" s="210" t="s">
        <v>810</v>
      </c>
      <c r="L15" s="105"/>
      <c r="M15" s="111"/>
      <c r="N15" s="163"/>
      <c r="O15" s="163"/>
      <c r="P15" s="163"/>
      <c r="Q15" s="163"/>
      <c r="R15" s="163"/>
      <c r="S15" s="163"/>
      <c r="T15" s="163"/>
      <c r="V15" s="61"/>
      <c r="W15" s="63"/>
      <c r="X15" s="66"/>
      <c r="Y15" s="66"/>
      <c r="Z15" s="65"/>
    </row>
    <row r="16" spans="1:26" ht="12.75" customHeight="1">
      <c r="A16" s="210"/>
      <c r="B16" s="105" t="s">
        <v>819</v>
      </c>
      <c r="C16" s="111"/>
      <c r="D16" s="161">
        <v>7</v>
      </c>
      <c r="E16" s="161">
        <v>3</v>
      </c>
      <c r="F16" s="161">
        <f>'U15G'!U35</f>
        <v>0</v>
      </c>
      <c r="G16" s="161">
        <v>8</v>
      </c>
      <c r="H16" s="161">
        <v>4</v>
      </c>
      <c r="I16" s="161">
        <v>5</v>
      </c>
      <c r="J16" s="161">
        <v>6</v>
      </c>
      <c r="K16" s="210"/>
      <c r="L16" s="105" t="s">
        <v>819</v>
      </c>
      <c r="M16" s="106"/>
      <c r="N16" s="161">
        <v>4</v>
      </c>
      <c r="O16" s="161">
        <v>3</v>
      </c>
      <c r="P16" s="161">
        <f>'U15B'!U35</f>
        <v>0</v>
      </c>
      <c r="Q16" s="161">
        <v>6</v>
      </c>
      <c r="R16" s="161">
        <v>5</v>
      </c>
      <c r="S16" s="161">
        <v>7</v>
      </c>
      <c r="T16" s="161">
        <v>8</v>
      </c>
      <c r="V16" s="61"/>
      <c r="W16" s="63"/>
      <c r="X16" s="66"/>
      <c r="Y16" s="66"/>
      <c r="Z16" s="65"/>
    </row>
    <row r="17" spans="1:26" ht="12.75" customHeight="1">
      <c r="A17" s="210"/>
      <c r="B17" s="105" t="s">
        <v>818</v>
      </c>
      <c r="C17" s="111"/>
      <c r="D17" s="161">
        <v>6</v>
      </c>
      <c r="E17" s="161">
        <v>3</v>
      </c>
      <c r="F17" s="161">
        <f>'[3]U15G'!U35</f>
        <v>0</v>
      </c>
      <c r="G17" s="161">
        <v>8</v>
      </c>
      <c r="H17" s="161">
        <v>4</v>
      </c>
      <c r="I17" s="161">
        <v>5</v>
      </c>
      <c r="J17" s="161">
        <v>7</v>
      </c>
      <c r="K17" s="210"/>
      <c r="L17" s="105" t="s">
        <v>818</v>
      </c>
      <c r="M17" s="111"/>
      <c r="N17" s="173">
        <v>4</v>
      </c>
      <c r="O17" s="173">
        <v>3</v>
      </c>
      <c r="P17" s="173">
        <v>0</v>
      </c>
      <c r="Q17" s="173">
        <v>6</v>
      </c>
      <c r="R17" s="173">
        <v>5</v>
      </c>
      <c r="S17" s="173">
        <v>7</v>
      </c>
      <c r="T17" s="173">
        <v>8</v>
      </c>
      <c r="V17" s="61"/>
      <c r="W17" s="63"/>
      <c r="X17" s="66"/>
      <c r="Y17" s="66"/>
      <c r="Z17" s="65"/>
    </row>
    <row r="18" spans="1:26" ht="12.75" customHeight="1">
      <c r="A18" s="210"/>
      <c r="B18" s="105" t="s">
        <v>805</v>
      </c>
      <c r="C18" s="111">
        <v>0</v>
      </c>
      <c r="D18" s="163">
        <v>7</v>
      </c>
      <c r="E18" s="163">
        <v>0</v>
      </c>
      <c r="F18" s="163">
        <v>0</v>
      </c>
      <c r="G18" s="163">
        <v>8</v>
      </c>
      <c r="H18" s="163">
        <v>5</v>
      </c>
      <c r="I18" s="163">
        <v>4</v>
      </c>
      <c r="J18" s="166">
        <v>6</v>
      </c>
      <c r="K18" s="210"/>
      <c r="L18" s="105" t="s">
        <v>805</v>
      </c>
      <c r="M18" s="111">
        <v>0</v>
      </c>
      <c r="N18" s="163">
        <v>4</v>
      </c>
      <c r="O18" s="163">
        <v>0</v>
      </c>
      <c r="P18" s="163">
        <v>0</v>
      </c>
      <c r="Q18" s="163">
        <v>7</v>
      </c>
      <c r="R18" s="163">
        <v>6</v>
      </c>
      <c r="S18" s="163">
        <v>5</v>
      </c>
      <c r="T18" s="163">
        <v>8</v>
      </c>
      <c r="V18" s="61"/>
      <c r="W18" s="63"/>
      <c r="X18" s="66"/>
      <c r="Y18" s="66"/>
      <c r="Z18" s="65"/>
    </row>
    <row r="19" spans="1:26" s="59" customFormat="1" ht="12.75" customHeight="1" thickBot="1">
      <c r="A19" s="207" t="s">
        <v>806</v>
      </c>
      <c r="B19" s="207"/>
      <c r="C19" s="112">
        <f aca="true" t="shared" si="4" ref="C19:J19">SUM(C15:C18)</f>
        <v>0</v>
      </c>
      <c r="D19" s="179">
        <f t="shared" si="4"/>
        <v>20</v>
      </c>
      <c r="E19" s="167">
        <f t="shared" si="4"/>
        <v>6</v>
      </c>
      <c r="F19" s="167">
        <f t="shared" si="4"/>
        <v>0</v>
      </c>
      <c r="G19" s="179">
        <f t="shared" si="4"/>
        <v>24</v>
      </c>
      <c r="H19" s="167">
        <f t="shared" si="4"/>
        <v>13</v>
      </c>
      <c r="I19" s="179">
        <f t="shared" si="4"/>
        <v>14</v>
      </c>
      <c r="J19" s="180">
        <f t="shared" si="4"/>
        <v>19</v>
      </c>
      <c r="K19" s="207" t="s">
        <v>806</v>
      </c>
      <c r="L19" s="207"/>
      <c r="M19" s="112">
        <f aca="true" t="shared" si="5" ref="M19:T19">SUM(M15:M18)</f>
        <v>0</v>
      </c>
      <c r="N19" s="177">
        <f t="shared" si="5"/>
        <v>12</v>
      </c>
      <c r="O19" s="177">
        <f t="shared" si="5"/>
        <v>6</v>
      </c>
      <c r="P19" s="177">
        <f t="shared" si="5"/>
        <v>0</v>
      </c>
      <c r="Q19" s="184">
        <f t="shared" si="5"/>
        <v>19</v>
      </c>
      <c r="R19" s="184">
        <f t="shared" si="5"/>
        <v>16</v>
      </c>
      <c r="S19" s="184">
        <f t="shared" si="5"/>
        <v>19</v>
      </c>
      <c r="T19" s="184">
        <f t="shared" si="5"/>
        <v>24</v>
      </c>
      <c r="V19" s="61"/>
      <c r="W19" s="63"/>
      <c r="X19" s="62"/>
      <c r="Y19" s="62"/>
      <c r="Z19" s="60"/>
    </row>
    <row r="20" spans="1:26" ht="12.75" customHeight="1" hidden="1">
      <c r="A20" s="126"/>
      <c r="B20" s="117"/>
      <c r="C20" s="118">
        <f>'[1]U17W'!K46</f>
        <v>0</v>
      </c>
      <c r="D20" s="119">
        <f>'[1]U17W'!L46</f>
        <v>59</v>
      </c>
      <c r="E20" s="119">
        <f>'[1]U17W'!M46</f>
        <v>23</v>
      </c>
      <c r="F20" s="119">
        <f>'[1]U17W'!N46</f>
        <v>0</v>
      </c>
      <c r="G20" s="119">
        <f>'[1]U17W'!O46</f>
        <v>26</v>
      </c>
      <c r="H20" s="119">
        <f>'[1]U17W'!P46</f>
        <v>47</v>
      </c>
      <c r="I20" s="119">
        <f>'[1]U17W'!Q46</f>
        <v>0</v>
      </c>
      <c r="J20" s="120">
        <f>'[1]U17W'!R46</f>
        <v>17</v>
      </c>
      <c r="K20" s="100"/>
      <c r="L20" s="101"/>
      <c r="M20" s="118">
        <f>'[1]U17M'!K46</f>
        <v>0</v>
      </c>
      <c r="N20" s="119">
        <f>'[1]U17M'!L46</f>
        <v>6</v>
      </c>
      <c r="O20" s="119">
        <f>'[1]U17M'!M46</f>
        <v>0</v>
      </c>
      <c r="P20" s="119">
        <f>'[1]U17M'!N46</f>
        <v>0</v>
      </c>
      <c r="Q20" s="119">
        <f>'[1]U17M'!O46</f>
        <v>68</v>
      </c>
      <c r="R20" s="119">
        <f>'[1]U17M'!P46</f>
        <v>0</v>
      </c>
      <c r="S20" s="119">
        <f>'[1]U17M'!Q46</f>
        <v>21</v>
      </c>
      <c r="T20" s="121">
        <f>'[1]U17M'!R46</f>
        <v>57</v>
      </c>
      <c r="V20" s="61"/>
      <c r="W20" s="63"/>
      <c r="X20" s="66"/>
      <c r="Y20" s="66"/>
      <c r="Z20" s="65"/>
    </row>
    <row r="21" spans="1:26" ht="12.75" customHeight="1">
      <c r="A21" s="210" t="s">
        <v>811</v>
      </c>
      <c r="B21" s="105"/>
      <c r="C21" s="106"/>
      <c r="D21" s="169"/>
      <c r="E21" s="169"/>
      <c r="F21" s="169"/>
      <c r="G21" s="169"/>
      <c r="H21" s="169"/>
      <c r="I21" s="169"/>
      <c r="J21" s="169"/>
      <c r="K21" s="210" t="s">
        <v>812</v>
      </c>
      <c r="L21" s="105"/>
      <c r="M21" s="111"/>
      <c r="N21" s="163"/>
      <c r="O21" s="163"/>
      <c r="P21" s="163"/>
      <c r="Q21" s="163"/>
      <c r="R21" s="163"/>
      <c r="S21" s="163"/>
      <c r="T21" s="163"/>
      <c r="V21" s="61"/>
      <c r="W21" s="63"/>
      <c r="X21" s="66"/>
      <c r="Y21" s="66"/>
      <c r="Z21" s="65"/>
    </row>
    <row r="22" spans="1:26" ht="12.75" customHeight="1">
      <c r="A22" s="210"/>
      <c r="B22" s="105" t="s">
        <v>819</v>
      </c>
      <c r="C22" s="111"/>
      <c r="D22" s="161">
        <v>8</v>
      </c>
      <c r="E22" s="161">
        <v>4</v>
      </c>
      <c r="F22" s="161">
        <f>'U17W'!U35</f>
        <v>0</v>
      </c>
      <c r="G22" s="161">
        <v>7</v>
      </c>
      <c r="H22" s="161">
        <v>6</v>
      </c>
      <c r="I22" s="161">
        <f>'U17W'!X35</f>
        <v>0</v>
      </c>
      <c r="J22" s="161">
        <v>5</v>
      </c>
      <c r="K22" s="210"/>
      <c r="L22" s="105" t="s">
        <v>819</v>
      </c>
      <c r="M22" s="111"/>
      <c r="N22" s="161">
        <v>6</v>
      </c>
      <c r="O22" s="161">
        <f>'U17M'!T35</f>
        <v>0</v>
      </c>
      <c r="P22" s="161">
        <v>4</v>
      </c>
      <c r="Q22" s="161">
        <v>7</v>
      </c>
      <c r="R22" s="161">
        <f>'U17M'!W35</f>
        <v>0</v>
      </c>
      <c r="S22" s="161">
        <v>5</v>
      </c>
      <c r="T22" s="161">
        <v>8</v>
      </c>
      <c r="V22" s="61"/>
      <c r="W22" s="63"/>
      <c r="X22" s="66"/>
      <c r="Y22" s="66"/>
      <c r="Z22" s="65"/>
    </row>
    <row r="23" spans="1:26" ht="12.75" customHeight="1">
      <c r="A23" s="210"/>
      <c r="B23" s="105" t="s">
        <v>818</v>
      </c>
      <c r="C23" s="111"/>
      <c r="D23" s="161">
        <v>8</v>
      </c>
      <c r="E23" s="161">
        <f>'[3]U17W'!T35</f>
        <v>0</v>
      </c>
      <c r="F23" s="161">
        <f>'[3]U17W'!U35</f>
        <v>0</v>
      </c>
      <c r="G23" s="161">
        <v>7</v>
      </c>
      <c r="H23" s="161">
        <f>'[3]U17W'!W35</f>
        <v>0</v>
      </c>
      <c r="I23" s="161">
        <f>'[3]U17W'!X35</f>
        <v>0</v>
      </c>
      <c r="J23" s="161">
        <v>6</v>
      </c>
      <c r="K23" s="210"/>
      <c r="L23" s="105" t="s">
        <v>818</v>
      </c>
      <c r="M23" s="111"/>
      <c r="N23" s="173">
        <v>0</v>
      </c>
      <c r="O23" s="173">
        <v>0</v>
      </c>
      <c r="P23" s="173">
        <v>5</v>
      </c>
      <c r="Q23" s="173">
        <v>8</v>
      </c>
      <c r="R23" s="173">
        <v>0</v>
      </c>
      <c r="S23" s="173">
        <v>7</v>
      </c>
      <c r="T23" s="173">
        <v>7</v>
      </c>
      <c r="V23" s="65"/>
      <c r="W23" s="65"/>
      <c r="X23" s="65"/>
      <c r="Y23" s="65"/>
      <c r="Z23" s="65"/>
    </row>
    <row r="24" spans="1:26" ht="12.75" customHeight="1">
      <c r="A24" s="210"/>
      <c r="B24" s="105" t="s">
        <v>805</v>
      </c>
      <c r="C24" s="111">
        <v>0</v>
      </c>
      <c r="D24" s="163">
        <v>8</v>
      </c>
      <c r="E24" s="163">
        <v>4</v>
      </c>
      <c r="F24" s="163">
        <v>0</v>
      </c>
      <c r="G24" s="163">
        <v>6</v>
      </c>
      <c r="H24" s="163">
        <v>7</v>
      </c>
      <c r="I24" s="163">
        <v>0</v>
      </c>
      <c r="J24" s="166">
        <v>5</v>
      </c>
      <c r="K24" s="210"/>
      <c r="L24" s="105" t="s">
        <v>805</v>
      </c>
      <c r="M24" s="111">
        <v>0</v>
      </c>
      <c r="N24" s="163">
        <v>5</v>
      </c>
      <c r="O24" s="163">
        <v>0</v>
      </c>
      <c r="P24" s="163">
        <v>0</v>
      </c>
      <c r="Q24" s="163">
        <v>8</v>
      </c>
      <c r="R24" s="163">
        <v>0</v>
      </c>
      <c r="S24" s="163">
        <v>6</v>
      </c>
      <c r="T24" s="163">
        <v>7</v>
      </c>
      <c r="V24" s="65"/>
      <c r="W24" s="65"/>
      <c r="X24" s="65"/>
      <c r="Y24" s="65"/>
      <c r="Z24" s="65"/>
    </row>
    <row r="25" spans="1:26" s="59" customFormat="1" ht="12.75" customHeight="1" thickBot="1">
      <c r="A25" s="207" t="s">
        <v>806</v>
      </c>
      <c r="B25" s="207"/>
      <c r="C25" s="112">
        <f aca="true" t="shared" si="6" ref="C25:J25">SUM(C21:C24)</f>
        <v>0</v>
      </c>
      <c r="D25" s="179">
        <f t="shared" si="6"/>
        <v>24</v>
      </c>
      <c r="E25" s="167">
        <f t="shared" si="6"/>
        <v>8</v>
      </c>
      <c r="F25" s="167">
        <f t="shared" si="6"/>
        <v>0</v>
      </c>
      <c r="G25" s="179">
        <f t="shared" si="6"/>
        <v>20</v>
      </c>
      <c r="H25" s="179">
        <f t="shared" si="6"/>
        <v>13</v>
      </c>
      <c r="I25" s="167">
        <f t="shared" si="6"/>
        <v>0</v>
      </c>
      <c r="J25" s="180">
        <f t="shared" si="6"/>
        <v>16</v>
      </c>
      <c r="K25" s="207" t="s">
        <v>806</v>
      </c>
      <c r="L25" s="207"/>
      <c r="M25" s="112">
        <f aca="true" t="shared" si="7" ref="M25:T25">SUM(M21:M24)</f>
        <v>0</v>
      </c>
      <c r="N25" s="184">
        <f t="shared" si="7"/>
        <v>11</v>
      </c>
      <c r="O25" s="177">
        <f t="shared" si="7"/>
        <v>0</v>
      </c>
      <c r="P25" s="177">
        <f t="shared" si="7"/>
        <v>9</v>
      </c>
      <c r="Q25" s="184">
        <f t="shared" si="7"/>
        <v>23</v>
      </c>
      <c r="R25" s="177">
        <f t="shared" si="7"/>
        <v>0</v>
      </c>
      <c r="S25" s="184">
        <f t="shared" si="7"/>
        <v>18</v>
      </c>
      <c r="T25" s="184">
        <f t="shared" si="7"/>
        <v>22</v>
      </c>
      <c r="V25" s="60"/>
      <c r="W25" s="60"/>
      <c r="X25" s="60"/>
      <c r="Y25" s="60"/>
      <c r="Z25" s="60"/>
    </row>
    <row r="26" spans="1:20" ht="12.75" customHeight="1" hidden="1">
      <c r="A26" s="100"/>
      <c r="B26" s="117"/>
      <c r="C26" s="118">
        <f>'[1]SW'!K46</f>
        <v>0</v>
      </c>
      <c r="D26" s="119">
        <f>'[1]SW'!L46</f>
        <v>42</v>
      </c>
      <c r="E26" s="119">
        <f>'[1]SW'!M46</f>
        <v>7</v>
      </c>
      <c r="F26" s="119">
        <f>'[1]SW'!N46</f>
        <v>0</v>
      </c>
      <c r="G26" s="119">
        <f>'[1]SW'!O46</f>
        <v>44</v>
      </c>
      <c r="H26" s="119">
        <f>'[1]SW'!P46</f>
        <v>24</v>
      </c>
      <c r="I26" s="119">
        <f>'[1]SW'!Q46</f>
        <v>42</v>
      </c>
      <c r="J26" s="120">
        <f>'[1]SW'!R46</f>
        <v>14</v>
      </c>
      <c r="K26" s="102"/>
      <c r="L26" s="103"/>
      <c r="M26" s="127">
        <f>'[1]SM'!K46</f>
        <v>0</v>
      </c>
      <c r="N26" s="128">
        <f>'[1]SM'!L46</f>
        <v>35</v>
      </c>
      <c r="O26" s="128">
        <f>'[1]SM'!M46</f>
        <v>8</v>
      </c>
      <c r="P26" s="128">
        <f>'[1]SM'!N46</f>
        <v>0</v>
      </c>
      <c r="Q26" s="128">
        <f>'[1]SM'!O46</f>
        <v>39</v>
      </c>
      <c r="R26" s="128">
        <f>'[1]SM'!P46</f>
        <v>0</v>
      </c>
      <c r="S26" s="128">
        <f>'[1]SM'!Q46</f>
        <v>0</v>
      </c>
      <c r="T26" s="129">
        <f>'[1]SM'!R46</f>
        <v>7</v>
      </c>
    </row>
    <row r="27" spans="1:20" ht="12.75" customHeight="1" thickBot="1">
      <c r="A27" s="210" t="s">
        <v>813</v>
      </c>
      <c r="B27" s="105"/>
      <c r="C27" s="111"/>
      <c r="D27" s="163"/>
      <c r="E27" s="163"/>
      <c r="F27" s="163"/>
      <c r="G27" s="163"/>
      <c r="H27" s="163"/>
      <c r="I27" s="163"/>
      <c r="J27" s="166"/>
      <c r="K27" s="209" t="s">
        <v>814</v>
      </c>
      <c r="L27" s="105"/>
      <c r="M27" s="130"/>
      <c r="N27" s="163"/>
      <c r="O27" s="163"/>
      <c r="P27" s="163"/>
      <c r="Q27" s="163"/>
      <c r="R27" s="163"/>
      <c r="S27" s="163"/>
      <c r="T27" s="163"/>
    </row>
    <row r="28" spans="1:20" ht="12.75" customHeight="1" thickBot="1">
      <c r="A28" s="210"/>
      <c r="B28" s="105" t="s">
        <v>819</v>
      </c>
      <c r="C28" s="111"/>
      <c r="D28" s="161">
        <v>6</v>
      </c>
      <c r="E28" s="161">
        <v>5</v>
      </c>
      <c r="F28" s="161">
        <f>SW!U35</f>
        <v>0</v>
      </c>
      <c r="G28" s="161">
        <v>7</v>
      </c>
      <c r="H28" s="161">
        <f>SW!W35</f>
        <v>0</v>
      </c>
      <c r="I28" s="161">
        <v>8</v>
      </c>
      <c r="J28" s="161">
        <f>SW!Y35</f>
        <v>0</v>
      </c>
      <c r="K28" s="209"/>
      <c r="L28" s="105" t="s">
        <v>819</v>
      </c>
      <c r="M28" s="111"/>
      <c r="N28" s="161">
        <v>8</v>
      </c>
      <c r="O28" s="161">
        <v>5</v>
      </c>
      <c r="P28" s="161">
        <f>SM!U35</f>
        <v>0</v>
      </c>
      <c r="Q28" s="161">
        <v>7</v>
      </c>
      <c r="R28" s="161">
        <f>SM!W35</f>
        <v>0</v>
      </c>
      <c r="S28" s="161">
        <f>SM!X35</f>
        <v>0</v>
      </c>
      <c r="T28" s="161">
        <v>6</v>
      </c>
    </row>
    <row r="29" spans="1:20" ht="12.75" customHeight="1" thickBot="1">
      <c r="A29" s="210"/>
      <c r="B29" s="105" t="s">
        <v>818</v>
      </c>
      <c r="C29" s="111"/>
      <c r="D29" s="161">
        <v>8</v>
      </c>
      <c r="E29" s="161">
        <f>'[3]SW'!T35</f>
        <v>0</v>
      </c>
      <c r="F29" s="161">
        <f>'[3]SW'!U35</f>
        <v>0</v>
      </c>
      <c r="G29" s="161">
        <v>6</v>
      </c>
      <c r="H29" s="161">
        <v>5</v>
      </c>
      <c r="I29" s="161">
        <v>7</v>
      </c>
      <c r="J29" s="161">
        <f>'[3]SW'!Y35</f>
        <v>0</v>
      </c>
      <c r="K29" s="209"/>
      <c r="L29" s="105" t="s">
        <v>818</v>
      </c>
      <c r="M29" s="111"/>
      <c r="N29" s="173">
        <v>7</v>
      </c>
      <c r="O29" s="173">
        <v>0</v>
      </c>
      <c r="P29" s="173">
        <v>0</v>
      </c>
      <c r="Q29" s="173">
        <v>8</v>
      </c>
      <c r="R29" s="173">
        <v>6</v>
      </c>
      <c r="S29" s="173">
        <v>0</v>
      </c>
      <c r="T29" s="173">
        <v>5</v>
      </c>
    </row>
    <row r="30" spans="1:20" ht="12.75" customHeight="1">
      <c r="A30" s="210"/>
      <c r="B30" s="105" t="s">
        <v>805</v>
      </c>
      <c r="C30" s="111">
        <v>0</v>
      </c>
      <c r="D30" s="163">
        <v>6</v>
      </c>
      <c r="E30" s="163">
        <v>3</v>
      </c>
      <c r="F30" s="163">
        <v>0</v>
      </c>
      <c r="G30" s="163">
        <v>8</v>
      </c>
      <c r="H30" s="163">
        <v>5</v>
      </c>
      <c r="I30" s="163">
        <v>7</v>
      </c>
      <c r="J30" s="166">
        <v>4</v>
      </c>
      <c r="K30" s="209"/>
      <c r="L30" s="105" t="s">
        <v>805</v>
      </c>
      <c r="M30" s="111">
        <v>0</v>
      </c>
      <c r="N30" s="163">
        <v>7</v>
      </c>
      <c r="O30" s="163">
        <v>5</v>
      </c>
      <c r="P30" s="163">
        <v>0</v>
      </c>
      <c r="Q30" s="163">
        <v>8</v>
      </c>
      <c r="R30" s="163">
        <v>0</v>
      </c>
      <c r="S30" s="163">
        <v>0</v>
      </c>
      <c r="T30" s="163">
        <v>6</v>
      </c>
    </row>
    <row r="31" spans="1:20" ht="12.75" customHeight="1" thickBot="1">
      <c r="A31" s="207" t="s">
        <v>806</v>
      </c>
      <c r="B31" s="207"/>
      <c r="C31" s="112">
        <f aca="true" t="shared" si="8" ref="C31:J31">SUM(C27:C30)</f>
        <v>0</v>
      </c>
      <c r="D31" s="179">
        <f t="shared" si="8"/>
        <v>20</v>
      </c>
      <c r="E31" s="167">
        <f t="shared" si="8"/>
        <v>8</v>
      </c>
      <c r="F31" s="167">
        <f t="shared" si="8"/>
        <v>0</v>
      </c>
      <c r="G31" s="179">
        <f t="shared" si="8"/>
        <v>21</v>
      </c>
      <c r="H31" s="179">
        <f t="shared" si="8"/>
        <v>10</v>
      </c>
      <c r="I31" s="179">
        <f t="shared" si="8"/>
        <v>22</v>
      </c>
      <c r="J31" s="168">
        <f t="shared" si="8"/>
        <v>4</v>
      </c>
      <c r="K31" s="207" t="s">
        <v>806</v>
      </c>
      <c r="L31" s="207"/>
      <c r="M31" s="133">
        <f aca="true" t="shared" si="9" ref="M31:T31">SUM(M27:M30)</f>
        <v>0</v>
      </c>
      <c r="N31" s="184">
        <f t="shared" si="9"/>
        <v>22</v>
      </c>
      <c r="O31" s="184">
        <f t="shared" si="9"/>
        <v>10</v>
      </c>
      <c r="P31" s="177">
        <f t="shared" si="9"/>
        <v>0</v>
      </c>
      <c r="Q31" s="184">
        <f t="shared" si="9"/>
        <v>23</v>
      </c>
      <c r="R31" s="177">
        <f t="shared" si="9"/>
        <v>6</v>
      </c>
      <c r="S31" s="177">
        <f t="shared" si="9"/>
        <v>0</v>
      </c>
      <c r="T31" s="184">
        <f t="shared" si="9"/>
        <v>17</v>
      </c>
    </row>
    <row r="32" ht="13.5" customHeight="1"/>
    <row r="33" ht="13.5" customHeight="1"/>
    <row r="34" spans="1:3" ht="9.75" customHeight="1">
      <c r="A34" s="185" t="s">
        <v>1197</v>
      </c>
      <c r="B34" s="185"/>
      <c r="C34" s="186"/>
    </row>
    <row r="35" spans="1:3" ht="9.75" customHeight="1">
      <c r="A35" s="185"/>
      <c r="B35" s="185"/>
      <c r="C35" s="186"/>
    </row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</sheetData>
  <sheetProtection selectLockedCells="1"/>
  <mergeCells count="21">
    <mergeCell ref="A3:A6"/>
    <mergeCell ref="K3:K6"/>
    <mergeCell ref="A7:B7"/>
    <mergeCell ref="K7:L7"/>
    <mergeCell ref="A9:A12"/>
    <mergeCell ref="K9:K12"/>
    <mergeCell ref="W12:Y12"/>
    <mergeCell ref="A13:B13"/>
    <mergeCell ref="K13:L13"/>
    <mergeCell ref="A15:A18"/>
    <mergeCell ref="K15:K18"/>
    <mergeCell ref="A19:B19"/>
    <mergeCell ref="K19:L19"/>
    <mergeCell ref="A31:B31"/>
    <mergeCell ref="K31:L31"/>
    <mergeCell ref="A21:A24"/>
    <mergeCell ref="K21:K24"/>
    <mergeCell ref="A25:B25"/>
    <mergeCell ref="K25:L25"/>
    <mergeCell ref="A27:A30"/>
    <mergeCell ref="K27:K30"/>
  </mergeCells>
  <printOptions horizontalCentered="1" verticalCentered="1"/>
  <pageMargins left="0.157638888888889" right="0.157638888888889" top="0.432638888888889" bottom="0.511111111111111" header="0.236111111111111" footer="0.196527777777778"/>
  <pageSetup fitToHeight="1" fitToWidth="1" horizontalDpi="300" verticalDpi="300" orientation="landscape" paperSize="9" r:id="rId1"/>
  <headerFooter>
    <oddHeader>&amp;C&amp;F</oddHead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55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3.00390625" style="0" bestFit="1" customWidth="1"/>
    <col min="2" max="2" width="6.140625" style="0" bestFit="1" customWidth="1"/>
    <col min="3" max="3" width="20.57421875" style="0" bestFit="1" customWidth="1"/>
    <col min="4" max="4" width="13.421875" style="0" bestFit="1" customWidth="1"/>
    <col min="7" max="7" width="15.57421875" style="0" bestFit="1" customWidth="1"/>
    <col min="8" max="8" width="15.00390625" style="0" bestFit="1" customWidth="1"/>
  </cols>
  <sheetData>
    <row r="1" spans="1:8" ht="15">
      <c r="A1" s="213" t="s">
        <v>1201</v>
      </c>
      <c r="B1" s="213"/>
      <c r="C1" s="213"/>
      <c r="D1" s="213"/>
      <c r="E1" s="189"/>
      <c r="F1" s="190"/>
      <c r="G1" s="214" t="s">
        <v>1202</v>
      </c>
      <c r="H1" s="214" t="s">
        <v>1203</v>
      </c>
    </row>
    <row r="2" spans="1:8" ht="15">
      <c r="A2" s="191"/>
      <c r="B2" s="192" t="s">
        <v>1204</v>
      </c>
      <c r="C2" s="191" t="s">
        <v>1205</v>
      </c>
      <c r="D2" s="191" t="s">
        <v>1206</v>
      </c>
      <c r="E2" s="189"/>
      <c r="F2" s="190"/>
      <c r="G2" s="214"/>
      <c r="H2" s="214"/>
    </row>
    <row r="3" spans="1:8" ht="15">
      <c r="A3" s="193">
        <v>1</v>
      </c>
      <c r="B3" s="194" t="s">
        <v>1207</v>
      </c>
      <c r="C3" s="193">
        <v>4</v>
      </c>
      <c r="D3" s="195">
        <v>8</v>
      </c>
      <c r="E3" s="196"/>
      <c r="F3" s="190"/>
      <c r="G3" s="197">
        <v>6</v>
      </c>
      <c r="H3" s="195">
        <v>12</v>
      </c>
    </row>
    <row r="4" spans="1:8" ht="15">
      <c r="A4" s="193">
        <v>2</v>
      </c>
      <c r="B4" s="194" t="s">
        <v>4</v>
      </c>
      <c r="C4" s="193">
        <v>1</v>
      </c>
      <c r="D4" s="195">
        <v>2</v>
      </c>
      <c r="E4" s="196"/>
      <c r="F4" s="190"/>
      <c r="G4" s="197">
        <v>5</v>
      </c>
      <c r="H4" s="195">
        <v>10</v>
      </c>
    </row>
    <row r="5" spans="1:8" ht="15">
      <c r="A5" s="193">
        <v>3</v>
      </c>
      <c r="B5" s="194" t="s">
        <v>5</v>
      </c>
      <c r="C5" s="193">
        <v>6</v>
      </c>
      <c r="D5" s="195">
        <v>12</v>
      </c>
      <c r="E5" s="196"/>
      <c r="F5" s="190"/>
      <c r="G5" s="197">
        <v>4</v>
      </c>
      <c r="H5" s="195">
        <v>8</v>
      </c>
    </row>
    <row r="6" spans="1:8" ht="15">
      <c r="A6" s="193">
        <v>4</v>
      </c>
      <c r="B6" s="194" t="s">
        <v>6</v>
      </c>
      <c r="C6" s="193">
        <v>5</v>
      </c>
      <c r="D6" s="195">
        <v>10</v>
      </c>
      <c r="E6" s="196"/>
      <c r="F6" s="190"/>
      <c r="G6" s="197">
        <v>3</v>
      </c>
      <c r="H6" s="195">
        <v>6</v>
      </c>
    </row>
    <row r="7" spans="1:8" ht="15">
      <c r="A7" s="193">
        <v>5</v>
      </c>
      <c r="B7" s="194" t="s">
        <v>1208</v>
      </c>
      <c r="C7" s="193">
        <v>6</v>
      </c>
      <c r="D7" s="195">
        <v>12</v>
      </c>
      <c r="E7" s="196"/>
      <c r="F7" s="190"/>
      <c r="G7" s="197">
        <v>2</v>
      </c>
      <c r="H7" s="195">
        <v>4</v>
      </c>
    </row>
    <row r="8" spans="1:8" ht="15">
      <c r="A8" s="193">
        <v>6</v>
      </c>
      <c r="B8" s="194" t="s">
        <v>1209</v>
      </c>
      <c r="C8" s="193">
        <v>6</v>
      </c>
      <c r="D8" s="195">
        <v>12</v>
      </c>
      <c r="E8" s="196"/>
      <c r="F8" s="190"/>
      <c r="G8" s="197">
        <v>1</v>
      </c>
      <c r="H8" s="195">
        <v>2</v>
      </c>
    </row>
    <row r="9" spans="1:8" ht="15">
      <c r="A9" s="193">
        <v>7</v>
      </c>
      <c r="B9" s="194" t="s">
        <v>1210</v>
      </c>
      <c r="C9" s="193">
        <v>0</v>
      </c>
      <c r="D9" s="195">
        <v>0</v>
      </c>
      <c r="E9" s="196"/>
      <c r="F9" s="190"/>
      <c r="G9" s="196"/>
      <c r="H9" s="196"/>
    </row>
    <row r="10" spans="1:8" ht="15">
      <c r="A10" s="193">
        <v>8</v>
      </c>
      <c r="B10" s="194"/>
      <c r="C10" s="193"/>
      <c r="D10" s="195"/>
      <c r="E10" s="196"/>
      <c r="F10" s="190"/>
      <c r="G10" s="196"/>
      <c r="H10" s="196"/>
    </row>
    <row r="11" spans="1:8" ht="15">
      <c r="A11" s="193"/>
      <c r="B11" s="198" t="s">
        <v>823</v>
      </c>
      <c r="C11" s="193">
        <f>SUM(C3:C10)</f>
        <v>28</v>
      </c>
      <c r="D11" s="199">
        <f>SUM(D3:D10)</f>
        <v>56</v>
      </c>
      <c r="E11" s="196"/>
      <c r="F11" s="190"/>
      <c r="G11" s="196"/>
      <c r="H11" s="196"/>
    </row>
    <row r="12" spans="1:8" ht="15">
      <c r="A12" s="193"/>
      <c r="B12" s="194"/>
      <c r="C12" s="193"/>
      <c r="D12" s="193"/>
      <c r="E12" s="196"/>
      <c r="F12" s="190"/>
      <c r="G12" s="196"/>
      <c r="H12" s="196"/>
    </row>
    <row r="13" spans="1:8" ht="15">
      <c r="A13" s="213" t="s">
        <v>1211</v>
      </c>
      <c r="B13" s="213"/>
      <c r="C13" s="213"/>
      <c r="D13" s="213"/>
      <c r="E13" s="196"/>
      <c r="F13" s="190"/>
      <c r="G13" s="196"/>
      <c r="H13" s="196"/>
    </row>
    <row r="14" spans="1:8" ht="15">
      <c r="A14" s="191"/>
      <c r="B14" s="192" t="s">
        <v>1204</v>
      </c>
      <c r="C14" s="191" t="s">
        <v>1205</v>
      </c>
      <c r="D14" s="191" t="s">
        <v>1206</v>
      </c>
      <c r="E14" s="196"/>
      <c r="F14" s="190"/>
      <c r="G14" s="196"/>
      <c r="H14" s="196"/>
    </row>
    <row r="15" spans="1:8" ht="15">
      <c r="A15" s="193">
        <v>1</v>
      </c>
      <c r="B15" s="194" t="s">
        <v>1207</v>
      </c>
      <c r="C15" s="193">
        <v>2</v>
      </c>
      <c r="D15" s="195">
        <v>4</v>
      </c>
      <c r="E15" s="196"/>
      <c r="F15" s="190"/>
      <c r="G15" s="196"/>
      <c r="H15" s="196"/>
    </row>
    <row r="16" spans="1:8" ht="15">
      <c r="A16" s="193">
        <v>2</v>
      </c>
      <c r="B16" s="194" t="s">
        <v>4</v>
      </c>
      <c r="C16" s="193">
        <v>1</v>
      </c>
      <c r="D16" s="195">
        <v>2</v>
      </c>
      <c r="E16" s="196"/>
      <c r="F16" s="190"/>
      <c r="G16" s="196"/>
      <c r="H16" s="196"/>
    </row>
    <row r="17" spans="1:8" ht="15">
      <c r="A17" s="193">
        <v>3</v>
      </c>
      <c r="B17" s="194" t="s">
        <v>5</v>
      </c>
      <c r="C17" s="193">
        <v>6</v>
      </c>
      <c r="D17" s="195">
        <v>12</v>
      </c>
      <c r="E17" s="196"/>
      <c r="F17" s="190"/>
      <c r="G17" s="196"/>
      <c r="H17" s="196"/>
    </row>
    <row r="18" spans="1:8" ht="15">
      <c r="A18" s="193">
        <v>4</v>
      </c>
      <c r="B18" s="194" t="s">
        <v>6</v>
      </c>
      <c r="C18" s="193">
        <v>6</v>
      </c>
      <c r="D18" s="195">
        <v>12</v>
      </c>
      <c r="E18" s="196"/>
      <c r="F18" s="190"/>
      <c r="G18" s="196"/>
      <c r="H18" s="196"/>
    </row>
    <row r="19" spans="1:8" ht="15">
      <c r="A19" s="193">
        <v>5</v>
      </c>
      <c r="B19" s="194" t="s">
        <v>1208</v>
      </c>
      <c r="C19" s="193">
        <v>7</v>
      </c>
      <c r="D19" s="195">
        <v>12</v>
      </c>
      <c r="E19" s="196"/>
      <c r="F19" s="190"/>
      <c r="G19" s="196"/>
      <c r="H19" s="196"/>
    </row>
    <row r="20" spans="1:8" ht="15">
      <c r="A20" s="193">
        <v>6</v>
      </c>
      <c r="B20" s="194" t="s">
        <v>1209</v>
      </c>
      <c r="C20" s="193">
        <v>10</v>
      </c>
      <c r="D20" s="195">
        <v>12</v>
      </c>
      <c r="E20" s="196"/>
      <c r="F20" s="190"/>
      <c r="G20" s="196"/>
      <c r="H20" s="196"/>
    </row>
    <row r="21" spans="1:8" ht="15">
      <c r="A21" s="193">
        <v>7</v>
      </c>
      <c r="B21" s="194" t="s">
        <v>1210</v>
      </c>
      <c r="C21" s="193">
        <v>0</v>
      </c>
      <c r="D21" s="195">
        <v>0</v>
      </c>
      <c r="E21" s="196"/>
      <c r="F21" s="190"/>
      <c r="G21" s="196"/>
      <c r="H21" s="196"/>
    </row>
    <row r="22" spans="1:8" ht="15">
      <c r="A22" s="193">
        <v>8</v>
      </c>
      <c r="B22" s="194"/>
      <c r="C22" s="193"/>
      <c r="D22" s="195"/>
      <c r="E22" s="196"/>
      <c r="F22" s="190"/>
      <c r="G22" s="196"/>
      <c r="H22" s="196"/>
    </row>
    <row r="23" spans="1:8" ht="15">
      <c r="A23" s="193"/>
      <c r="B23" s="198" t="s">
        <v>823</v>
      </c>
      <c r="C23" s="193">
        <f>SUM(C15:C22)</f>
        <v>32</v>
      </c>
      <c r="D23" s="199">
        <f>SUM(D15:D22)</f>
        <v>54</v>
      </c>
      <c r="E23" s="196"/>
      <c r="F23" s="190"/>
      <c r="G23" s="196"/>
      <c r="H23" s="196"/>
    </row>
    <row r="24" spans="1:8" ht="15">
      <c r="A24" s="193"/>
      <c r="B24" s="194"/>
      <c r="C24" s="193"/>
      <c r="D24" s="193"/>
      <c r="E24" s="196"/>
      <c r="F24" s="190"/>
      <c r="G24" s="196"/>
      <c r="H24" s="196"/>
    </row>
    <row r="25" spans="1:8" ht="15">
      <c r="A25" s="213" t="s">
        <v>1212</v>
      </c>
      <c r="B25" s="213"/>
      <c r="C25" s="213"/>
      <c r="D25" s="213"/>
      <c r="E25" s="196"/>
      <c r="F25" s="190"/>
      <c r="G25" s="196"/>
      <c r="H25" s="196"/>
    </row>
    <row r="26" spans="1:8" ht="15">
      <c r="A26" s="191"/>
      <c r="B26" s="192" t="s">
        <v>1204</v>
      </c>
      <c r="C26" s="191" t="s">
        <v>1205</v>
      </c>
      <c r="D26" s="191" t="s">
        <v>1206</v>
      </c>
      <c r="E26" s="196"/>
      <c r="F26" s="190"/>
      <c r="G26" s="196"/>
      <c r="H26" s="196"/>
    </row>
    <row r="27" spans="1:8" ht="15">
      <c r="A27" s="193">
        <v>1</v>
      </c>
      <c r="B27" s="194" t="s">
        <v>1207</v>
      </c>
      <c r="C27" s="193">
        <v>6</v>
      </c>
      <c r="D27" s="195">
        <v>12</v>
      </c>
      <c r="E27" s="196"/>
      <c r="F27" s="190"/>
      <c r="G27" s="196"/>
      <c r="H27" s="196"/>
    </row>
    <row r="28" spans="1:8" ht="15">
      <c r="A28" s="193">
        <v>2</v>
      </c>
      <c r="B28" s="194" t="s">
        <v>4</v>
      </c>
      <c r="C28" s="193">
        <v>1</v>
      </c>
      <c r="D28" s="195">
        <v>2</v>
      </c>
      <c r="E28" s="196"/>
      <c r="F28" s="190"/>
      <c r="G28" s="196"/>
      <c r="H28" s="196"/>
    </row>
    <row r="29" spans="1:8" ht="15">
      <c r="A29" s="193">
        <v>3</v>
      </c>
      <c r="B29" s="194" t="s">
        <v>5</v>
      </c>
      <c r="C29" s="193">
        <v>9</v>
      </c>
      <c r="D29" s="195">
        <v>12</v>
      </c>
      <c r="E29" s="196"/>
      <c r="F29" s="190"/>
      <c r="G29" s="196"/>
      <c r="H29" s="196"/>
    </row>
    <row r="30" spans="1:8" ht="15">
      <c r="A30" s="193">
        <v>4</v>
      </c>
      <c r="B30" s="194" t="s">
        <v>6</v>
      </c>
      <c r="C30" s="193">
        <v>5</v>
      </c>
      <c r="D30" s="195">
        <v>10</v>
      </c>
      <c r="E30" s="196"/>
      <c r="F30" s="190"/>
      <c r="G30" s="196"/>
      <c r="H30" s="196"/>
    </row>
    <row r="31" spans="1:8" ht="15">
      <c r="A31" s="193">
        <v>5</v>
      </c>
      <c r="B31" s="194" t="s">
        <v>1208</v>
      </c>
      <c r="C31" s="193">
        <v>8</v>
      </c>
      <c r="D31" s="195">
        <v>12</v>
      </c>
      <c r="E31" s="196"/>
      <c r="F31" s="190"/>
      <c r="G31" s="196"/>
      <c r="H31" s="196"/>
    </row>
    <row r="32" spans="1:8" ht="15">
      <c r="A32" s="193">
        <v>6</v>
      </c>
      <c r="B32" s="194" t="s">
        <v>1209</v>
      </c>
      <c r="C32" s="193">
        <v>8</v>
      </c>
      <c r="D32" s="195">
        <v>12</v>
      </c>
      <c r="E32" s="196"/>
      <c r="F32" s="190"/>
      <c r="G32" s="196"/>
      <c r="H32" s="196"/>
    </row>
    <row r="33" spans="1:8" ht="15">
      <c r="A33" s="193">
        <v>7</v>
      </c>
      <c r="B33" s="194" t="s">
        <v>1210</v>
      </c>
      <c r="C33" s="193">
        <v>0</v>
      </c>
      <c r="D33" s="195">
        <v>0</v>
      </c>
      <c r="E33" s="196"/>
      <c r="F33" s="190"/>
      <c r="G33" s="196"/>
      <c r="H33" s="196"/>
    </row>
    <row r="34" spans="1:8" ht="15">
      <c r="A34" s="193">
        <v>8</v>
      </c>
      <c r="B34" s="194"/>
      <c r="C34" s="193"/>
      <c r="D34" s="195"/>
      <c r="E34" s="196"/>
      <c r="F34" s="190"/>
      <c r="G34" s="196"/>
      <c r="H34" s="196"/>
    </row>
    <row r="35" spans="1:8" ht="15">
      <c r="A35" s="193"/>
      <c r="B35" s="198" t="s">
        <v>823</v>
      </c>
      <c r="C35" s="193">
        <f>SUM(C27:C34)</f>
        <v>37</v>
      </c>
      <c r="D35" s="199">
        <f>SUM(D27:D34)</f>
        <v>60</v>
      </c>
      <c r="E35" s="196"/>
      <c r="F35" s="190"/>
      <c r="G35" s="196"/>
      <c r="H35" s="196"/>
    </row>
    <row r="36" spans="1:8" ht="15">
      <c r="A36" s="193"/>
      <c r="B36" s="194"/>
      <c r="C36" s="193"/>
      <c r="D36" s="193"/>
      <c r="E36" s="196"/>
      <c r="F36" s="190"/>
      <c r="G36" s="196"/>
      <c r="H36" s="196"/>
    </row>
    <row r="37" spans="1:8" ht="15">
      <c r="A37" s="193"/>
      <c r="B37" s="194"/>
      <c r="C37" s="200" t="s">
        <v>1213</v>
      </c>
      <c r="D37" s="193"/>
      <c r="E37" s="196"/>
      <c r="F37" s="190"/>
      <c r="G37" s="196"/>
      <c r="H37" s="196"/>
    </row>
    <row r="38" spans="1:8" ht="15">
      <c r="A38" s="191"/>
      <c r="B38" s="192" t="s">
        <v>1204</v>
      </c>
      <c r="C38" s="191" t="s">
        <v>1205</v>
      </c>
      <c r="D38" s="191" t="s">
        <v>1206</v>
      </c>
      <c r="E38" s="196"/>
      <c r="F38" s="190"/>
      <c r="G38" s="196"/>
      <c r="H38" s="196"/>
    </row>
    <row r="39" spans="1:8" ht="15">
      <c r="A39" s="193">
        <v>1</v>
      </c>
      <c r="B39" s="194"/>
      <c r="C39" s="193"/>
      <c r="D39" s="195"/>
      <c r="E39" s="196"/>
      <c r="F39" s="190"/>
      <c r="G39" s="196"/>
      <c r="H39" s="196"/>
    </row>
    <row r="40" spans="1:8" ht="15">
      <c r="A40" s="193">
        <v>2</v>
      </c>
      <c r="B40" s="194"/>
      <c r="C40" s="193"/>
      <c r="D40" s="195"/>
      <c r="E40" s="196"/>
      <c r="F40" s="190"/>
      <c r="G40" s="196"/>
      <c r="H40" s="196"/>
    </row>
    <row r="41" spans="1:8" ht="15">
      <c r="A41" s="193">
        <v>3</v>
      </c>
      <c r="B41" s="194"/>
      <c r="C41" s="193"/>
      <c r="D41" s="195"/>
      <c r="E41" s="196"/>
      <c r="F41" s="190"/>
      <c r="G41" s="196"/>
      <c r="H41" s="196"/>
    </row>
    <row r="42" spans="1:8" ht="15">
      <c r="A42" s="193">
        <v>4</v>
      </c>
      <c r="B42" s="194"/>
      <c r="C42" s="193"/>
      <c r="D42" s="195"/>
      <c r="E42" s="196"/>
      <c r="F42" s="190"/>
      <c r="G42" s="196"/>
      <c r="H42" s="196"/>
    </row>
    <row r="43" spans="1:8" ht="15">
      <c r="A43" s="193">
        <v>5</v>
      </c>
      <c r="B43" s="194"/>
      <c r="C43" s="193"/>
      <c r="D43" s="195"/>
      <c r="E43" s="196"/>
      <c r="F43" s="190"/>
      <c r="G43" s="196"/>
      <c r="H43" s="196"/>
    </row>
    <row r="44" spans="1:8" ht="15">
      <c r="A44" s="193">
        <v>6</v>
      </c>
      <c r="B44" s="194"/>
      <c r="C44" s="193"/>
      <c r="D44" s="195"/>
      <c r="E44" s="196"/>
      <c r="F44" s="190"/>
      <c r="G44" s="196"/>
      <c r="H44" s="196"/>
    </row>
    <row r="45" spans="1:8" ht="15">
      <c r="A45" s="193">
        <v>7</v>
      </c>
      <c r="B45" s="194"/>
      <c r="C45" s="193"/>
      <c r="D45" s="195"/>
      <c r="E45" s="196"/>
      <c r="F45" s="190"/>
      <c r="G45" s="196"/>
      <c r="H45" s="196"/>
    </row>
    <row r="46" spans="1:8" ht="15">
      <c r="A46" s="193">
        <v>8</v>
      </c>
      <c r="B46" s="194"/>
      <c r="C46" s="193"/>
      <c r="D46" s="195"/>
      <c r="E46" s="196"/>
      <c r="F46" s="190"/>
      <c r="G46" s="196"/>
      <c r="H46" s="196"/>
    </row>
    <row r="47" spans="1:8" ht="15">
      <c r="A47" s="193">
        <v>9</v>
      </c>
      <c r="B47" s="194"/>
      <c r="C47" s="193"/>
      <c r="D47" s="195"/>
      <c r="E47" s="196"/>
      <c r="F47" s="190"/>
      <c r="G47" s="196"/>
      <c r="H47" s="196"/>
    </row>
    <row r="48" spans="1:8" ht="15">
      <c r="A48" s="193">
        <v>10</v>
      </c>
      <c r="B48" s="194"/>
      <c r="C48" s="193"/>
      <c r="D48" s="195"/>
      <c r="E48" s="196"/>
      <c r="F48" s="190"/>
      <c r="G48" s="196"/>
      <c r="H48" s="196"/>
    </row>
    <row r="49" spans="1:8" ht="15">
      <c r="A49" s="193">
        <v>11</v>
      </c>
      <c r="B49" s="194"/>
      <c r="C49" s="193"/>
      <c r="D49" s="195"/>
      <c r="E49" s="196"/>
      <c r="F49" s="190"/>
      <c r="G49" s="196"/>
      <c r="H49" s="196"/>
    </row>
    <row r="50" spans="1:8" ht="15">
      <c r="A50" s="193">
        <v>12</v>
      </c>
      <c r="B50" s="194"/>
      <c r="C50" s="193"/>
      <c r="D50" s="195"/>
      <c r="E50" s="196"/>
      <c r="F50" s="190"/>
      <c r="G50" s="196"/>
      <c r="H50" s="196"/>
    </row>
    <row r="51" spans="1:8" ht="15">
      <c r="A51" s="193">
        <v>13</v>
      </c>
      <c r="B51" s="194"/>
      <c r="C51" s="193"/>
      <c r="D51" s="195"/>
      <c r="E51" s="196"/>
      <c r="F51" s="190"/>
      <c r="G51" s="196"/>
      <c r="H51" s="196"/>
    </row>
    <row r="52" spans="1:8" ht="15">
      <c r="A52" s="193">
        <v>14</v>
      </c>
      <c r="B52" s="194"/>
      <c r="C52" s="193"/>
      <c r="D52" s="195"/>
      <c r="E52" s="196"/>
      <c r="F52" s="190"/>
      <c r="G52" s="196"/>
      <c r="H52" s="196"/>
    </row>
    <row r="53" spans="1:8" ht="15">
      <c r="A53" s="193">
        <v>15</v>
      </c>
      <c r="B53" s="194"/>
      <c r="C53" s="193"/>
      <c r="D53" s="195"/>
      <c r="E53" s="196"/>
      <c r="F53" s="190"/>
      <c r="G53" s="196"/>
      <c r="H53" s="196"/>
    </row>
    <row r="54" spans="1:8" ht="15">
      <c r="A54" s="193">
        <v>16</v>
      </c>
      <c r="B54" s="194"/>
      <c r="C54" s="193"/>
      <c r="D54" s="195"/>
      <c r="E54" s="196"/>
      <c r="F54" s="190"/>
      <c r="G54" s="196"/>
      <c r="H54" s="196"/>
    </row>
    <row r="55" spans="1:8" ht="15">
      <c r="A55" s="193"/>
      <c r="B55" s="198" t="s">
        <v>823</v>
      </c>
      <c r="C55" s="193">
        <f>SUM(C39:C46)</f>
        <v>0</v>
      </c>
      <c r="D55" s="199">
        <f>SUM(D39:D46)</f>
        <v>0</v>
      </c>
      <c r="E55" s="196"/>
      <c r="F55" s="190"/>
      <c r="G55" s="196"/>
      <c r="H55" s="196"/>
    </row>
  </sheetData>
  <sheetProtection/>
  <mergeCells count="5">
    <mergeCell ref="A1:D1"/>
    <mergeCell ref="G1:G2"/>
    <mergeCell ref="H1:H2"/>
    <mergeCell ref="A13:D13"/>
    <mergeCell ref="A25:D2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AC090"/>
  </sheetPr>
  <dimension ref="A1:K900"/>
  <sheetViews>
    <sheetView zoomScalePageLayoutView="0" workbookViewId="0" topLeftCell="A736">
      <selection activeCell="I764" sqref="I764:I770"/>
    </sheetView>
  </sheetViews>
  <sheetFormatPr defaultColWidth="9.140625" defaultRowHeight="15"/>
  <cols>
    <col min="1" max="1" width="11.8515625" style="4" bestFit="1" customWidth="1"/>
    <col min="2" max="2" width="16.421875" style="4" bestFit="1" customWidth="1"/>
    <col min="3" max="3" width="10.140625" style="4" bestFit="1" customWidth="1"/>
    <col min="4" max="4" width="12.00390625" style="4" bestFit="1" customWidth="1"/>
    <col min="5" max="5" width="11.421875" style="4" hidden="1" customWidth="1"/>
    <col min="6" max="6" width="10.57421875" style="4" hidden="1" customWidth="1"/>
    <col min="7" max="7" width="9.8515625" style="4" bestFit="1" customWidth="1"/>
    <col min="8" max="10" width="9.140625" style="4" customWidth="1"/>
    <col min="11" max="11" width="15.8515625" style="4" bestFit="1" customWidth="1"/>
    <col min="12" max="16384" width="9.140625" style="4" customWidth="1"/>
  </cols>
  <sheetData>
    <row r="1" spans="1:9" ht="12.75">
      <c r="A1" s="7" t="s">
        <v>773</v>
      </c>
      <c r="B1" s="7" t="s">
        <v>772</v>
      </c>
      <c r="C1" s="7" t="s">
        <v>771</v>
      </c>
      <c r="D1" s="7" t="s">
        <v>770</v>
      </c>
      <c r="E1" s="7" t="s">
        <v>769</v>
      </c>
      <c r="F1" s="7" t="s">
        <v>768</v>
      </c>
      <c r="G1" s="7" t="s">
        <v>767</v>
      </c>
      <c r="H1" s="7"/>
      <c r="I1" s="7"/>
    </row>
    <row r="2" spans="1:11" ht="12.75">
      <c r="A2" s="8">
        <v>1</v>
      </c>
      <c r="B2" s="12"/>
      <c r="C2" s="12"/>
      <c r="D2" s="12"/>
      <c r="E2" s="12"/>
      <c r="F2" s="12"/>
      <c r="G2" s="12"/>
      <c r="H2" s="7"/>
      <c r="I2" s="7"/>
      <c r="K2" s="4" t="s">
        <v>774</v>
      </c>
    </row>
    <row r="3" spans="1:11" ht="12.75">
      <c r="A3" s="8">
        <v>2</v>
      </c>
      <c r="B3" s="12"/>
      <c r="C3" s="12"/>
      <c r="D3" s="12"/>
      <c r="E3" s="12"/>
      <c r="F3" s="12"/>
      <c r="G3" s="12"/>
      <c r="H3" s="7"/>
      <c r="I3" s="7"/>
      <c r="K3" s="4" t="s">
        <v>774</v>
      </c>
    </row>
    <row r="4" spans="1:11" ht="12.75">
      <c r="A4" s="8">
        <v>3</v>
      </c>
      <c r="B4" s="12"/>
      <c r="C4" s="12"/>
      <c r="D4" s="12"/>
      <c r="E4" s="25"/>
      <c r="F4" s="12"/>
      <c r="G4" s="12"/>
      <c r="H4" s="7"/>
      <c r="I4" s="7"/>
      <c r="K4" s="4" t="s">
        <v>774</v>
      </c>
    </row>
    <row r="5" spans="1:11" ht="12.75">
      <c r="A5" s="8">
        <v>4</v>
      </c>
      <c r="B5" s="12"/>
      <c r="C5" s="12"/>
      <c r="D5" s="12"/>
      <c r="E5" s="12"/>
      <c r="F5" s="12"/>
      <c r="G5" s="12"/>
      <c r="H5" s="7"/>
      <c r="I5" s="7"/>
      <c r="K5" s="4" t="s">
        <v>774</v>
      </c>
    </row>
    <row r="6" spans="1:11" ht="12.75">
      <c r="A6" s="8">
        <v>5</v>
      </c>
      <c r="B6" s="12"/>
      <c r="C6" s="12"/>
      <c r="D6" s="12"/>
      <c r="E6" s="12"/>
      <c r="F6" s="12"/>
      <c r="G6" s="12"/>
      <c r="H6" s="7"/>
      <c r="I6" s="7"/>
      <c r="K6" s="4" t="s">
        <v>774</v>
      </c>
    </row>
    <row r="7" spans="1:11" ht="12.75">
      <c r="A7" s="8">
        <v>6</v>
      </c>
      <c r="B7" s="12"/>
      <c r="C7" s="12"/>
      <c r="D7" s="12"/>
      <c r="E7" s="12"/>
      <c r="F7" s="12"/>
      <c r="G7" s="12"/>
      <c r="H7" s="7"/>
      <c r="I7" s="7"/>
      <c r="K7" s="4" t="s">
        <v>774</v>
      </c>
    </row>
    <row r="8" spans="1:11" ht="12.75">
      <c r="A8" s="8">
        <v>7</v>
      </c>
      <c r="B8" s="12"/>
      <c r="C8" s="12"/>
      <c r="D8" s="12"/>
      <c r="E8" s="12"/>
      <c r="F8" s="12"/>
      <c r="G8" s="12"/>
      <c r="H8" s="7"/>
      <c r="I8" s="7"/>
      <c r="K8" s="4" t="s">
        <v>774</v>
      </c>
    </row>
    <row r="9" spans="1:11" ht="12.75">
      <c r="A9" s="8">
        <v>8</v>
      </c>
      <c r="B9" s="12"/>
      <c r="C9" s="12"/>
      <c r="D9" s="12"/>
      <c r="E9" s="12"/>
      <c r="F9" s="12"/>
      <c r="G9" s="12"/>
      <c r="H9" s="7"/>
      <c r="I9" s="7"/>
      <c r="K9" s="4" t="s">
        <v>774</v>
      </c>
    </row>
    <row r="10" spans="1:11" ht="12.75">
      <c r="A10" s="8">
        <v>9</v>
      </c>
      <c r="B10" s="12"/>
      <c r="C10" s="12"/>
      <c r="D10" s="12"/>
      <c r="E10" s="12"/>
      <c r="F10" s="12"/>
      <c r="G10" s="12"/>
      <c r="H10" s="7"/>
      <c r="I10" s="7"/>
      <c r="K10" s="4" t="s">
        <v>774</v>
      </c>
    </row>
    <row r="11" spans="1:11" ht="12.75">
      <c r="A11" s="8">
        <v>10</v>
      </c>
      <c r="B11" s="12"/>
      <c r="C11" s="12"/>
      <c r="D11" s="12"/>
      <c r="E11" s="12"/>
      <c r="F11" s="12"/>
      <c r="G11" s="12"/>
      <c r="H11" s="7"/>
      <c r="I11" s="7"/>
      <c r="K11" s="4" t="s">
        <v>774</v>
      </c>
    </row>
    <row r="12" spans="1:11" ht="12.75">
      <c r="A12" s="8">
        <v>11</v>
      </c>
      <c r="B12" s="12"/>
      <c r="C12" s="12"/>
      <c r="D12" s="12"/>
      <c r="E12" s="12"/>
      <c r="F12" s="12"/>
      <c r="G12" s="12"/>
      <c r="H12" s="7"/>
      <c r="I12" s="7"/>
      <c r="K12" s="4" t="s">
        <v>774</v>
      </c>
    </row>
    <row r="13" spans="1:11" ht="12.75">
      <c r="A13" s="8">
        <v>12</v>
      </c>
      <c r="B13" s="12"/>
      <c r="C13" s="12"/>
      <c r="D13" s="12"/>
      <c r="E13" s="25"/>
      <c r="F13" s="12"/>
      <c r="G13" s="12"/>
      <c r="H13" s="7"/>
      <c r="I13" s="7"/>
      <c r="K13" s="4" t="s">
        <v>774</v>
      </c>
    </row>
    <row r="14" spans="1:11" ht="12.75">
      <c r="A14" s="8">
        <v>13</v>
      </c>
      <c r="B14" s="12"/>
      <c r="C14" s="12"/>
      <c r="D14" s="12"/>
      <c r="E14" s="12"/>
      <c r="F14" s="12"/>
      <c r="G14" s="12"/>
      <c r="H14" s="7"/>
      <c r="I14" s="7"/>
      <c r="K14" s="4" t="s">
        <v>774</v>
      </c>
    </row>
    <row r="15" spans="1:11" ht="12.75">
      <c r="A15" s="8">
        <v>14</v>
      </c>
      <c r="B15" s="12"/>
      <c r="C15" s="12"/>
      <c r="D15" s="12"/>
      <c r="E15" s="25"/>
      <c r="F15" s="12"/>
      <c r="G15" s="12"/>
      <c r="H15" s="7"/>
      <c r="I15" s="7"/>
      <c r="K15" s="4" t="s">
        <v>774</v>
      </c>
    </row>
    <row r="16" spans="1:11" ht="12.75">
      <c r="A16" s="8">
        <v>15</v>
      </c>
      <c r="B16" s="12"/>
      <c r="C16" s="12"/>
      <c r="D16" s="12"/>
      <c r="E16" s="12"/>
      <c r="F16" s="12"/>
      <c r="G16" s="12"/>
      <c r="H16" s="7"/>
      <c r="I16" s="7"/>
      <c r="K16" s="4" t="s">
        <v>774</v>
      </c>
    </row>
    <row r="17" spans="1:11" ht="12.75">
      <c r="A17" s="8">
        <v>16</v>
      </c>
      <c r="B17" s="12"/>
      <c r="C17" s="12"/>
      <c r="D17" s="12"/>
      <c r="E17" s="12"/>
      <c r="F17" s="12"/>
      <c r="G17" s="12"/>
      <c r="H17" s="7"/>
      <c r="I17" s="7"/>
      <c r="K17" s="4" t="s">
        <v>774</v>
      </c>
    </row>
    <row r="18" spans="1:11" ht="12.75">
      <c r="A18" s="8">
        <v>17</v>
      </c>
      <c r="B18" s="12"/>
      <c r="C18" s="12"/>
      <c r="D18" s="12"/>
      <c r="E18" s="12"/>
      <c r="F18" s="12"/>
      <c r="G18" s="12"/>
      <c r="H18" s="7"/>
      <c r="I18" s="7"/>
      <c r="K18" s="4" t="s">
        <v>774</v>
      </c>
    </row>
    <row r="19" spans="1:11" ht="12.75">
      <c r="A19" s="8">
        <v>18</v>
      </c>
      <c r="B19" s="12"/>
      <c r="C19" s="12"/>
      <c r="D19" s="12"/>
      <c r="E19" s="12"/>
      <c r="F19" s="12"/>
      <c r="G19" s="12"/>
      <c r="H19" s="7"/>
      <c r="I19" s="7"/>
      <c r="K19" s="4" t="s">
        <v>774</v>
      </c>
    </row>
    <row r="20" spans="1:11" ht="12.75">
      <c r="A20" s="8">
        <v>19</v>
      </c>
      <c r="B20" s="12"/>
      <c r="C20" s="12"/>
      <c r="D20" s="12"/>
      <c r="E20" s="12"/>
      <c r="F20" s="12"/>
      <c r="G20" s="12"/>
      <c r="H20" s="7"/>
      <c r="I20" s="7"/>
      <c r="K20" s="4" t="s">
        <v>774</v>
      </c>
    </row>
    <row r="21" spans="1:11" ht="12.75">
      <c r="A21" s="8">
        <v>20</v>
      </c>
      <c r="B21" s="12"/>
      <c r="C21" s="12"/>
      <c r="D21" s="12"/>
      <c r="E21" s="12"/>
      <c r="F21" s="12"/>
      <c r="G21" s="12"/>
      <c r="H21" s="7"/>
      <c r="I21" s="7"/>
      <c r="K21" s="4" t="s">
        <v>774</v>
      </c>
    </row>
    <row r="22" spans="1:11" ht="12.75">
      <c r="A22" s="8">
        <v>21</v>
      </c>
      <c r="B22" s="12"/>
      <c r="C22" s="12"/>
      <c r="D22" s="12"/>
      <c r="E22" s="12"/>
      <c r="F22" s="12"/>
      <c r="G22" s="12"/>
      <c r="H22" s="7"/>
      <c r="I22" s="7"/>
      <c r="K22" s="4" t="s">
        <v>774</v>
      </c>
    </row>
    <row r="23" spans="1:11" ht="12.75">
      <c r="A23" s="8">
        <v>22</v>
      </c>
      <c r="B23" s="12"/>
      <c r="C23" s="12"/>
      <c r="D23" s="12"/>
      <c r="E23" s="12"/>
      <c r="F23" s="12"/>
      <c r="G23" s="12"/>
      <c r="H23" s="7"/>
      <c r="I23" s="7"/>
      <c r="K23" s="4" t="s">
        <v>774</v>
      </c>
    </row>
    <row r="24" spans="1:11" ht="12.75">
      <c r="A24" s="8">
        <v>23</v>
      </c>
      <c r="B24" s="12"/>
      <c r="C24" s="12"/>
      <c r="D24" s="12"/>
      <c r="E24" s="12"/>
      <c r="F24" s="12"/>
      <c r="G24" s="12"/>
      <c r="H24" s="7"/>
      <c r="I24" s="7"/>
      <c r="K24" s="4" t="s">
        <v>774</v>
      </c>
    </row>
    <row r="25" spans="1:11" ht="12.75">
      <c r="A25" s="8">
        <v>24</v>
      </c>
      <c r="B25" s="12"/>
      <c r="C25" s="12"/>
      <c r="D25" s="12"/>
      <c r="E25" s="12"/>
      <c r="F25" s="12"/>
      <c r="G25" s="12"/>
      <c r="H25" s="7"/>
      <c r="I25" s="7"/>
      <c r="K25" s="4" t="s">
        <v>774</v>
      </c>
    </row>
    <row r="26" spans="1:11" ht="12.75">
      <c r="A26" s="8">
        <v>25</v>
      </c>
      <c r="B26" s="12"/>
      <c r="C26" s="12"/>
      <c r="D26" s="12"/>
      <c r="E26" s="12"/>
      <c r="F26" s="12"/>
      <c r="G26" s="12"/>
      <c r="H26" s="7"/>
      <c r="I26" s="7"/>
      <c r="K26" s="4" t="s">
        <v>774</v>
      </c>
    </row>
    <row r="27" spans="1:11" ht="12.75">
      <c r="A27" s="8">
        <v>26</v>
      </c>
      <c r="B27" s="12"/>
      <c r="C27" s="12"/>
      <c r="D27" s="12"/>
      <c r="E27" s="12"/>
      <c r="F27" s="12"/>
      <c r="G27" s="12"/>
      <c r="H27" s="7"/>
      <c r="I27" s="7"/>
      <c r="K27" s="4" t="s">
        <v>774</v>
      </c>
    </row>
    <row r="28" spans="1:11" ht="12.75">
      <c r="A28" s="8">
        <v>27</v>
      </c>
      <c r="B28" s="12"/>
      <c r="C28" s="12"/>
      <c r="D28" s="12"/>
      <c r="E28" s="25"/>
      <c r="F28" s="12"/>
      <c r="G28" s="12"/>
      <c r="H28" s="7"/>
      <c r="I28" s="7"/>
      <c r="K28" s="4" t="s">
        <v>774</v>
      </c>
    </row>
    <row r="29" spans="1:11" ht="12.75">
      <c r="A29" s="8">
        <v>28</v>
      </c>
      <c r="B29" s="12"/>
      <c r="C29" s="12"/>
      <c r="D29" s="12"/>
      <c r="E29" s="25"/>
      <c r="F29" s="12"/>
      <c r="G29" s="12"/>
      <c r="H29" s="7"/>
      <c r="I29" s="7"/>
      <c r="K29" s="4" t="s">
        <v>774</v>
      </c>
    </row>
    <row r="30" spans="1:11" ht="12.75">
      <c r="A30" s="8">
        <v>29</v>
      </c>
      <c r="B30" s="12"/>
      <c r="C30" s="12"/>
      <c r="D30" s="12"/>
      <c r="E30" s="26"/>
      <c r="F30" s="12"/>
      <c r="G30" s="12"/>
      <c r="H30" s="7"/>
      <c r="I30" s="7"/>
      <c r="K30" s="4" t="s">
        <v>774</v>
      </c>
    </row>
    <row r="31" spans="1:11" ht="12.75">
      <c r="A31" s="8">
        <v>30</v>
      </c>
      <c r="B31" s="12"/>
      <c r="C31" s="12"/>
      <c r="D31" s="12"/>
      <c r="E31" s="12"/>
      <c r="F31" s="12"/>
      <c r="G31" s="12"/>
      <c r="H31" s="7"/>
      <c r="I31" s="7"/>
      <c r="K31" s="4" t="s">
        <v>774</v>
      </c>
    </row>
    <row r="32" spans="1:11" ht="12.75">
      <c r="A32" s="8">
        <v>31</v>
      </c>
      <c r="B32" s="12"/>
      <c r="C32" s="12"/>
      <c r="D32" s="12"/>
      <c r="E32" s="25"/>
      <c r="F32" s="12"/>
      <c r="G32" s="12"/>
      <c r="H32" s="7"/>
      <c r="I32" s="7"/>
      <c r="K32" s="4" t="s">
        <v>774</v>
      </c>
    </row>
    <row r="33" spans="1:11" ht="12.75">
      <c r="A33" s="8">
        <v>32</v>
      </c>
      <c r="B33" s="12"/>
      <c r="C33" s="12"/>
      <c r="D33" s="12"/>
      <c r="E33" s="12"/>
      <c r="F33" s="12"/>
      <c r="G33" s="12"/>
      <c r="H33" s="7"/>
      <c r="I33" s="7"/>
      <c r="K33" s="4" t="s">
        <v>774</v>
      </c>
    </row>
    <row r="34" spans="1:11" ht="12.75">
      <c r="A34" s="8">
        <v>33</v>
      </c>
      <c r="B34" s="12"/>
      <c r="C34" s="12"/>
      <c r="D34" s="12"/>
      <c r="E34" s="12"/>
      <c r="F34" s="12"/>
      <c r="G34" s="12"/>
      <c r="H34" s="7"/>
      <c r="I34" s="7"/>
      <c r="K34" s="4" t="s">
        <v>774</v>
      </c>
    </row>
    <row r="35" spans="1:11" ht="12.75">
      <c r="A35" s="8">
        <v>34</v>
      </c>
      <c r="B35" s="12"/>
      <c r="C35" s="12"/>
      <c r="D35" s="12"/>
      <c r="E35" s="12"/>
      <c r="F35" s="12"/>
      <c r="G35" s="12"/>
      <c r="H35" s="7"/>
      <c r="I35" s="7"/>
      <c r="K35" s="4" t="s">
        <v>774</v>
      </c>
    </row>
    <row r="36" spans="1:11" ht="12.75">
      <c r="A36" s="8">
        <v>35</v>
      </c>
      <c r="B36" s="12"/>
      <c r="C36" s="12"/>
      <c r="D36" s="12"/>
      <c r="E36" s="25"/>
      <c r="F36" s="12"/>
      <c r="G36" s="12"/>
      <c r="H36" s="7"/>
      <c r="I36" s="7"/>
      <c r="K36" s="4" t="s">
        <v>774</v>
      </c>
    </row>
    <row r="37" spans="1:11" ht="12.75">
      <c r="A37" s="8">
        <v>36</v>
      </c>
      <c r="B37" s="7"/>
      <c r="C37" s="7"/>
      <c r="D37" s="7"/>
      <c r="E37" s="17"/>
      <c r="F37" s="12"/>
      <c r="G37" s="7"/>
      <c r="H37" s="7"/>
      <c r="I37" s="7"/>
      <c r="K37" s="4" t="s">
        <v>774</v>
      </c>
    </row>
    <row r="38" spans="1:11" ht="12.75">
      <c r="A38" s="8">
        <v>37</v>
      </c>
      <c r="B38" s="7"/>
      <c r="C38" s="7"/>
      <c r="D38" s="7"/>
      <c r="E38" s="17"/>
      <c r="F38" s="7"/>
      <c r="G38" s="7"/>
      <c r="H38" s="7"/>
      <c r="I38" s="7"/>
      <c r="K38" s="4" t="s">
        <v>774</v>
      </c>
    </row>
    <row r="39" spans="1:11" ht="12.75">
      <c r="A39" s="8">
        <v>38</v>
      </c>
      <c r="B39" s="7"/>
      <c r="C39" s="7"/>
      <c r="D39" s="7"/>
      <c r="E39" s="17"/>
      <c r="F39" s="7"/>
      <c r="G39" s="7"/>
      <c r="H39" s="7"/>
      <c r="I39" s="7"/>
      <c r="K39" s="4" t="s">
        <v>774</v>
      </c>
    </row>
    <row r="40" spans="1:11" ht="12.75">
      <c r="A40" s="8">
        <v>39</v>
      </c>
      <c r="B40" s="7"/>
      <c r="C40" s="7"/>
      <c r="D40" s="7"/>
      <c r="E40" s="23"/>
      <c r="F40" s="7"/>
      <c r="G40" s="7"/>
      <c r="H40" s="7"/>
      <c r="I40" s="7"/>
      <c r="K40" s="4" t="s">
        <v>774</v>
      </c>
    </row>
    <row r="41" spans="1:11" ht="12.75">
      <c r="A41" s="8">
        <v>40</v>
      </c>
      <c r="B41" s="7"/>
      <c r="C41" s="7"/>
      <c r="D41" s="7"/>
      <c r="E41" s="23"/>
      <c r="F41" s="7"/>
      <c r="G41" s="7"/>
      <c r="H41" s="7"/>
      <c r="I41" s="7"/>
      <c r="K41" s="4" t="s">
        <v>774</v>
      </c>
    </row>
    <row r="42" spans="1:11" ht="12.75">
      <c r="A42" s="8">
        <v>41</v>
      </c>
      <c r="B42" s="7"/>
      <c r="C42" s="7"/>
      <c r="D42" s="7"/>
      <c r="E42" s="17"/>
      <c r="F42" s="7"/>
      <c r="G42" s="7"/>
      <c r="H42" s="7"/>
      <c r="I42" s="7"/>
      <c r="K42" s="4" t="s">
        <v>774</v>
      </c>
    </row>
    <row r="43" spans="1:11" ht="12.75">
      <c r="A43" s="8">
        <v>42</v>
      </c>
      <c r="B43" s="7"/>
      <c r="C43" s="7"/>
      <c r="D43" s="7"/>
      <c r="E43" s="17"/>
      <c r="F43" s="7"/>
      <c r="G43" s="7"/>
      <c r="H43" s="7"/>
      <c r="I43" s="7"/>
      <c r="K43" s="4" t="s">
        <v>774</v>
      </c>
    </row>
    <row r="44" spans="1:11" ht="12.75">
      <c r="A44" s="8">
        <v>43</v>
      </c>
      <c r="B44" s="7"/>
      <c r="C44" s="7"/>
      <c r="D44" s="7"/>
      <c r="E44" s="17"/>
      <c r="F44" s="7"/>
      <c r="G44" s="7"/>
      <c r="H44" s="7"/>
      <c r="I44" s="7"/>
      <c r="K44" s="4" t="s">
        <v>774</v>
      </c>
    </row>
    <row r="45" spans="1:11" ht="12.75">
      <c r="A45" s="8">
        <v>44</v>
      </c>
      <c r="B45" s="7"/>
      <c r="C45" s="7"/>
      <c r="D45" s="7"/>
      <c r="E45" s="17"/>
      <c r="F45" s="24"/>
      <c r="G45" s="7"/>
      <c r="H45" s="7"/>
      <c r="I45" s="7"/>
      <c r="K45" s="4" t="s">
        <v>774</v>
      </c>
    </row>
    <row r="46" spans="1:11" ht="12.75">
      <c r="A46" s="8">
        <v>45</v>
      </c>
      <c r="B46" s="7"/>
      <c r="C46" s="7"/>
      <c r="D46" s="7"/>
      <c r="E46" s="17"/>
      <c r="F46" s="7"/>
      <c r="G46" s="7"/>
      <c r="H46" s="7"/>
      <c r="I46" s="7"/>
      <c r="K46" s="4" t="s">
        <v>774</v>
      </c>
    </row>
    <row r="47" spans="1:11" ht="12.75">
      <c r="A47" s="8">
        <v>46</v>
      </c>
      <c r="B47" s="7"/>
      <c r="C47" s="7"/>
      <c r="D47" s="7"/>
      <c r="E47" s="17"/>
      <c r="F47" s="7"/>
      <c r="G47" s="7"/>
      <c r="H47" s="7"/>
      <c r="I47" s="7"/>
      <c r="K47" s="4" t="s">
        <v>774</v>
      </c>
    </row>
    <row r="48" spans="1:11" ht="12.75">
      <c r="A48" s="8">
        <v>47</v>
      </c>
      <c r="B48" s="7"/>
      <c r="C48" s="7"/>
      <c r="D48" s="7"/>
      <c r="E48" s="17"/>
      <c r="F48" s="7"/>
      <c r="G48" s="7"/>
      <c r="H48" s="7"/>
      <c r="I48" s="7"/>
      <c r="K48" s="4" t="s">
        <v>774</v>
      </c>
    </row>
    <row r="49" spans="1:11" ht="12.75">
      <c r="A49" s="8">
        <v>48</v>
      </c>
      <c r="B49" s="7"/>
      <c r="C49" s="7"/>
      <c r="D49" s="7"/>
      <c r="E49" s="17"/>
      <c r="F49" s="7"/>
      <c r="G49" s="7"/>
      <c r="H49" s="7"/>
      <c r="I49" s="7"/>
      <c r="K49" s="4" t="s">
        <v>774</v>
      </c>
    </row>
    <row r="50" spans="1:11" ht="12.75">
      <c r="A50" s="8">
        <v>49</v>
      </c>
      <c r="B50" s="7"/>
      <c r="C50" s="7"/>
      <c r="D50" s="7"/>
      <c r="E50" s="17"/>
      <c r="F50" s="7"/>
      <c r="G50" s="7"/>
      <c r="H50" s="7"/>
      <c r="I50" s="7"/>
      <c r="K50" s="4" t="s">
        <v>774</v>
      </c>
    </row>
    <row r="51" spans="1:11" ht="12.75">
      <c r="A51" s="8">
        <v>50</v>
      </c>
      <c r="B51" s="7"/>
      <c r="C51" s="7"/>
      <c r="D51" s="7"/>
      <c r="E51" s="17"/>
      <c r="F51" s="7"/>
      <c r="G51" s="7"/>
      <c r="H51" s="7"/>
      <c r="I51" s="7"/>
      <c r="K51" s="4" t="s">
        <v>774</v>
      </c>
    </row>
    <row r="52" spans="1:11" ht="12.75">
      <c r="A52" s="8">
        <v>51</v>
      </c>
      <c r="B52" s="7"/>
      <c r="C52" s="7"/>
      <c r="D52" s="7"/>
      <c r="E52" s="17"/>
      <c r="F52" s="7"/>
      <c r="G52" s="7"/>
      <c r="H52" s="7"/>
      <c r="I52" s="7"/>
      <c r="K52" s="4" t="s">
        <v>774</v>
      </c>
    </row>
    <row r="53" spans="1:11" ht="12.75">
      <c r="A53" s="8">
        <v>52</v>
      </c>
      <c r="B53" s="7"/>
      <c r="C53" s="7"/>
      <c r="D53" s="7"/>
      <c r="E53" s="17"/>
      <c r="F53" s="12"/>
      <c r="G53" s="7"/>
      <c r="H53" s="7"/>
      <c r="I53" s="7"/>
      <c r="K53" s="4" t="s">
        <v>774</v>
      </c>
    </row>
    <row r="54" spans="1:11" ht="12.75">
      <c r="A54" s="8">
        <v>53</v>
      </c>
      <c r="B54" s="7"/>
      <c r="C54" s="7"/>
      <c r="D54" s="7"/>
      <c r="E54" s="17"/>
      <c r="F54" s="7"/>
      <c r="G54" s="7"/>
      <c r="H54" s="7"/>
      <c r="I54" s="7"/>
      <c r="K54" s="4" t="s">
        <v>774</v>
      </c>
    </row>
    <row r="55" spans="1:11" ht="12.75">
      <c r="A55" s="8">
        <v>54</v>
      </c>
      <c r="B55" s="7"/>
      <c r="C55" s="7"/>
      <c r="D55" s="7"/>
      <c r="E55" s="17"/>
      <c r="F55" s="7"/>
      <c r="G55" s="7"/>
      <c r="H55" s="7"/>
      <c r="I55" s="7"/>
      <c r="K55" s="4" t="s">
        <v>774</v>
      </c>
    </row>
    <row r="56" spans="1:11" ht="12.75">
      <c r="A56" s="8">
        <v>55</v>
      </c>
      <c r="B56" s="7"/>
      <c r="C56" s="7"/>
      <c r="D56" s="7"/>
      <c r="E56" s="17"/>
      <c r="F56" s="12"/>
      <c r="G56" s="7"/>
      <c r="H56" s="7"/>
      <c r="I56" s="7"/>
      <c r="K56" s="4" t="s">
        <v>774</v>
      </c>
    </row>
    <row r="57" spans="1:11" ht="12.75">
      <c r="A57" s="8">
        <v>56</v>
      </c>
      <c r="B57" s="7"/>
      <c r="C57" s="7"/>
      <c r="D57" s="7"/>
      <c r="E57" s="17"/>
      <c r="F57" s="7"/>
      <c r="G57" s="7"/>
      <c r="H57" s="7"/>
      <c r="I57" s="7"/>
      <c r="K57" s="4" t="s">
        <v>774</v>
      </c>
    </row>
    <row r="58" spans="1:11" ht="12.75">
      <c r="A58" s="8">
        <v>57</v>
      </c>
      <c r="B58" s="7"/>
      <c r="C58" s="7"/>
      <c r="D58" s="7"/>
      <c r="E58" s="8"/>
      <c r="F58" s="7"/>
      <c r="G58" s="7"/>
      <c r="H58" s="7"/>
      <c r="I58" s="7"/>
      <c r="K58" s="4" t="s">
        <v>774</v>
      </c>
    </row>
    <row r="59" spans="1:11" ht="12.75">
      <c r="A59" s="8">
        <v>58</v>
      </c>
      <c r="B59" s="7"/>
      <c r="C59" s="7"/>
      <c r="D59" s="7"/>
      <c r="E59" s="17"/>
      <c r="F59" s="12"/>
      <c r="G59" s="7"/>
      <c r="H59" s="7"/>
      <c r="I59" s="7"/>
      <c r="K59" s="4" t="s">
        <v>774</v>
      </c>
    </row>
    <row r="60" spans="1:11" ht="12.75">
      <c r="A60" s="8">
        <v>59</v>
      </c>
      <c r="B60" s="7"/>
      <c r="C60" s="7"/>
      <c r="D60" s="7"/>
      <c r="E60" s="17"/>
      <c r="F60" s="7"/>
      <c r="G60" s="7"/>
      <c r="H60" s="7"/>
      <c r="I60" s="7"/>
      <c r="K60" s="4" t="s">
        <v>774</v>
      </c>
    </row>
    <row r="61" spans="1:11" ht="12.75">
      <c r="A61" s="8">
        <v>60</v>
      </c>
      <c r="B61" s="7"/>
      <c r="C61" s="7"/>
      <c r="D61" s="7"/>
      <c r="E61" s="8"/>
      <c r="F61" s="7"/>
      <c r="G61" s="7"/>
      <c r="H61" s="7"/>
      <c r="I61" s="7"/>
      <c r="K61" s="4" t="s">
        <v>774</v>
      </c>
    </row>
    <row r="62" spans="1:11" ht="12.75">
      <c r="A62" s="8">
        <v>61</v>
      </c>
      <c r="B62" s="7"/>
      <c r="C62" s="7"/>
      <c r="D62" s="7"/>
      <c r="E62" s="17"/>
      <c r="F62" s="7"/>
      <c r="G62" s="7"/>
      <c r="H62" s="7"/>
      <c r="I62" s="7"/>
      <c r="K62" s="4" t="s">
        <v>774</v>
      </c>
    </row>
    <row r="63" spans="1:11" ht="12.75">
      <c r="A63" s="8">
        <v>62</v>
      </c>
      <c r="B63" s="7"/>
      <c r="C63" s="7"/>
      <c r="D63" s="7"/>
      <c r="E63" s="23"/>
      <c r="F63" s="7"/>
      <c r="G63" s="7"/>
      <c r="H63" s="7"/>
      <c r="I63" s="7"/>
      <c r="K63" s="4" t="s">
        <v>774</v>
      </c>
    </row>
    <row r="64" spans="1:11" ht="12.75">
      <c r="A64" s="8">
        <v>63</v>
      </c>
      <c r="B64" s="7"/>
      <c r="C64" s="7"/>
      <c r="D64" s="7"/>
      <c r="E64" s="17"/>
      <c r="F64" s="14"/>
      <c r="G64" s="7"/>
      <c r="H64" s="7"/>
      <c r="I64" s="7"/>
      <c r="K64" s="4" t="s">
        <v>774</v>
      </c>
    </row>
    <row r="65" spans="1:11" ht="12.75">
      <c r="A65" s="8">
        <v>64</v>
      </c>
      <c r="B65" s="7"/>
      <c r="C65" s="7"/>
      <c r="D65" s="7"/>
      <c r="E65" s="23"/>
      <c r="F65" s="7"/>
      <c r="G65" s="7"/>
      <c r="H65" s="7"/>
      <c r="I65" s="7"/>
      <c r="K65" s="4" t="s">
        <v>774</v>
      </c>
    </row>
    <row r="66" spans="1:11" ht="12.75">
      <c r="A66" s="8">
        <v>65</v>
      </c>
      <c r="B66" s="7"/>
      <c r="C66" s="7"/>
      <c r="D66" s="7"/>
      <c r="E66" s="17"/>
      <c r="F66" s="7"/>
      <c r="G66" s="7"/>
      <c r="H66" s="7"/>
      <c r="I66" s="7"/>
      <c r="K66" s="4" t="s">
        <v>774</v>
      </c>
    </row>
    <row r="67" spans="1:11" ht="12.75">
      <c r="A67" s="8">
        <v>66</v>
      </c>
      <c r="B67" s="7"/>
      <c r="C67" s="7"/>
      <c r="D67" s="7"/>
      <c r="E67" s="17"/>
      <c r="F67" s="7"/>
      <c r="G67" s="7"/>
      <c r="H67" s="7"/>
      <c r="I67" s="7"/>
      <c r="K67" s="4" t="s">
        <v>774</v>
      </c>
    </row>
    <row r="68" spans="1:11" ht="12.75">
      <c r="A68" s="8">
        <v>67</v>
      </c>
      <c r="B68" s="7"/>
      <c r="C68" s="7"/>
      <c r="D68" s="7"/>
      <c r="E68" s="17"/>
      <c r="F68" s="7"/>
      <c r="G68" s="7"/>
      <c r="H68" s="7"/>
      <c r="I68" s="7"/>
      <c r="K68" s="4" t="s">
        <v>774</v>
      </c>
    </row>
    <row r="69" spans="1:11" ht="12.75">
      <c r="A69" s="8">
        <v>68</v>
      </c>
      <c r="B69" s="7"/>
      <c r="C69" s="7"/>
      <c r="D69" s="7"/>
      <c r="E69" s="17"/>
      <c r="F69" s="7"/>
      <c r="G69" s="7"/>
      <c r="H69" s="7"/>
      <c r="I69" s="7"/>
      <c r="K69" s="4" t="s">
        <v>774</v>
      </c>
    </row>
    <row r="70" spans="1:11" ht="12.75">
      <c r="A70" s="8">
        <v>69</v>
      </c>
      <c r="B70" s="7"/>
      <c r="C70" s="7"/>
      <c r="D70" s="7"/>
      <c r="E70" s="8"/>
      <c r="F70" s="7"/>
      <c r="G70" s="7"/>
      <c r="H70" s="7"/>
      <c r="I70" s="7"/>
      <c r="K70" s="4" t="s">
        <v>774</v>
      </c>
    </row>
    <row r="71" spans="1:11" ht="12.75">
      <c r="A71" s="8">
        <v>70</v>
      </c>
      <c r="B71" s="7"/>
      <c r="C71" s="7"/>
      <c r="D71" s="7"/>
      <c r="E71" s="8"/>
      <c r="F71" s="7"/>
      <c r="G71" s="7"/>
      <c r="H71" s="7"/>
      <c r="I71" s="7"/>
      <c r="K71" s="4" t="s">
        <v>774</v>
      </c>
    </row>
    <row r="72" spans="1:11" ht="12.75">
      <c r="A72" s="8">
        <v>71</v>
      </c>
      <c r="B72" s="21"/>
      <c r="C72" s="21"/>
      <c r="D72" s="21"/>
      <c r="E72" s="22"/>
      <c r="F72" s="21"/>
      <c r="G72" s="21"/>
      <c r="H72" s="7"/>
      <c r="I72" s="7"/>
      <c r="K72" s="4" t="s">
        <v>774</v>
      </c>
    </row>
    <row r="73" spans="1:11" ht="12.75">
      <c r="A73" s="8">
        <v>72</v>
      </c>
      <c r="B73" s="21"/>
      <c r="C73" s="21"/>
      <c r="D73" s="21"/>
      <c r="E73" s="22"/>
      <c r="F73" s="21"/>
      <c r="G73" s="21"/>
      <c r="H73" s="7"/>
      <c r="I73" s="7"/>
      <c r="K73" s="4" t="s">
        <v>774</v>
      </c>
    </row>
    <row r="74" spans="1:11" ht="12.75">
      <c r="A74" s="8">
        <v>73</v>
      </c>
      <c r="B74" s="21"/>
      <c r="C74" s="21"/>
      <c r="D74" s="21"/>
      <c r="E74" s="22"/>
      <c r="F74" s="21"/>
      <c r="G74" s="21"/>
      <c r="H74" s="7"/>
      <c r="I74" s="7"/>
      <c r="K74" s="4" t="s">
        <v>774</v>
      </c>
    </row>
    <row r="75" spans="1:11" ht="12.75">
      <c r="A75" s="8">
        <v>74</v>
      </c>
      <c r="B75" s="7"/>
      <c r="C75" s="7"/>
      <c r="D75" s="7"/>
      <c r="E75" s="11"/>
      <c r="F75" s="7"/>
      <c r="G75" s="7"/>
      <c r="H75" s="7"/>
      <c r="I75" s="7"/>
      <c r="K75" s="4" t="s">
        <v>774</v>
      </c>
    </row>
    <row r="76" spans="1:11" ht="12.75">
      <c r="A76" s="8">
        <v>75</v>
      </c>
      <c r="B76" s="7"/>
      <c r="C76" s="7"/>
      <c r="D76" s="7"/>
      <c r="E76" s="11"/>
      <c r="F76" s="7"/>
      <c r="G76" s="7"/>
      <c r="H76" s="7"/>
      <c r="I76" s="7"/>
      <c r="K76" s="4" t="s">
        <v>774</v>
      </c>
    </row>
    <row r="77" spans="1:11" ht="12.75">
      <c r="A77" s="8">
        <v>76</v>
      </c>
      <c r="B77" s="7"/>
      <c r="C77" s="7"/>
      <c r="D77" s="7"/>
      <c r="E77" s="11"/>
      <c r="F77" s="7"/>
      <c r="G77" s="7"/>
      <c r="H77" s="7"/>
      <c r="I77" s="7"/>
      <c r="K77" s="4" t="s">
        <v>774</v>
      </c>
    </row>
    <row r="78" spans="1:11" ht="12.75">
      <c r="A78" s="8">
        <v>77</v>
      </c>
      <c r="B78" s="7"/>
      <c r="C78" s="7"/>
      <c r="D78" s="7"/>
      <c r="E78" s="11"/>
      <c r="F78" s="7"/>
      <c r="G78" s="7"/>
      <c r="H78" s="7"/>
      <c r="I78" s="7"/>
      <c r="K78" s="4" t="s">
        <v>774</v>
      </c>
    </row>
    <row r="79" spans="1:11" ht="12.75">
      <c r="A79" s="8">
        <v>78</v>
      </c>
      <c r="B79" s="7"/>
      <c r="C79" s="7"/>
      <c r="D79" s="7"/>
      <c r="E79" s="11"/>
      <c r="F79" s="7"/>
      <c r="G79" s="7"/>
      <c r="H79" s="7"/>
      <c r="I79" s="7"/>
      <c r="K79" s="4" t="s">
        <v>774</v>
      </c>
    </row>
    <row r="80" spans="1:11" ht="12.75">
      <c r="A80" s="8">
        <v>79</v>
      </c>
      <c r="B80" s="7"/>
      <c r="C80" s="7"/>
      <c r="D80" s="7"/>
      <c r="E80" s="11"/>
      <c r="F80" s="7"/>
      <c r="G80" s="7"/>
      <c r="H80" s="7"/>
      <c r="I80" s="7"/>
      <c r="K80" s="4" t="s">
        <v>774</v>
      </c>
    </row>
    <row r="81" spans="1:11" ht="12.75">
      <c r="A81" s="8">
        <v>80</v>
      </c>
      <c r="B81" s="7"/>
      <c r="C81" s="7"/>
      <c r="D81" s="7"/>
      <c r="E81" s="11"/>
      <c r="F81" s="7"/>
      <c r="G81" s="7"/>
      <c r="H81" s="7"/>
      <c r="I81" s="7"/>
      <c r="K81" s="4" t="s">
        <v>774</v>
      </c>
    </row>
    <row r="82" spans="1:11" ht="12.75">
      <c r="A82" s="8">
        <v>81</v>
      </c>
      <c r="B82" s="7"/>
      <c r="C82" s="7"/>
      <c r="D82" s="7"/>
      <c r="E82" s="11"/>
      <c r="F82" s="7"/>
      <c r="G82" s="7"/>
      <c r="H82" s="7"/>
      <c r="I82" s="7"/>
      <c r="K82" s="4" t="s">
        <v>774</v>
      </c>
    </row>
    <row r="83" spans="1:11" ht="12.75">
      <c r="A83" s="8">
        <v>82</v>
      </c>
      <c r="B83" s="7"/>
      <c r="C83" s="7"/>
      <c r="D83" s="7"/>
      <c r="E83" s="11"/>
      <c r="F83" s="7"/>
      <c r="G83" s="7"/>
      <c r="H83" s="7"/>
      <c r="I83" s="7"/>
      <c r="K83" s="4" t="s">
        <v>774</v>
      </c>
    </row>
    <row r="84" spans="1:11" ht="12.75">
      <c r="A84" s="8">
        <v>83</v>
      </c>
      <c r="B84" s="7"/>
      <c r="C84" s="7"/>
      <c r="D84" s="7"/>
      <c r="E84" s="11"/>
      <c r="F84" s="7"/>
      <c r="G84" s="7"/>
      <c r="H84" s="7"/>
      <c r="I84" s="7"/>
      <c r="K84" s="4" t="s">
        <v>774</v>
      </c>
    </row>
    <row r="85" spans="1:11" ht="12.75">
      <c r="A85" s="8">
        <v>84</v>
      </c>
      <c r="B85" s="7"/>
      <c r="C85" s="7"/>
      <c r="D85" s="7"/>
      <c r="E85" s="11"/>
      <c r="F85" s="7"/>
      <c r="G85" s="7"/>
      <c r="H85" s="7"/>
      <c r="I85" s="7"/>
      <c r="K85" s="4" t="s">
        <v>774</v>
      </c>
    </row>
    <row r="86" spans="1:11" ht="12.75">
      <c r="A86" s="8">
        <v>85</v>
      </c>
      <c r="B86" s="7"/>
      <c r="C86" s="7"/>
      <c r="D86" s="7"/>
      <c r="E86" s="11"/>
      <c r="F86" s="7"/>
      <c r="G86" s="7"/>
      <c r="H86" s="7"/>
      <c r="I86" s="7"/>
      <c r="K86" s="4" t="s">
        <v>774</v>
      </c>
    </row>
    <row r="87" spans="1:11" ht="12.75">
      <c r="A87" s="8">
        <v>86</v>
      </c>
      <c r="B87" s="7"/>
      <c r="C87" s="7"/>
      <c r="D87" s="7"/>
      <c r="E87" s="11"/>
      <c r="F87" s="7"/>
      <c r="G87" s="7"/>
      <c r="H87" s="7"/>
      <c r="I87" s="7"/>
      <c r="K87" s="4" t="s">
        <v>774</v>
      </c>
    </row>
    <row r="88" spans="1:11" ht="12.75">
      <c r="A88" s="8">
        <v>87</v>
      </c>
      <c r="B88" s="7"/>
      <c r="C88" s="7"/>
      <c r="D88" s="7"/>
      <c r="E88" s="11"/>
      <c r="F88" s="7"/>
      <c r="G88" s="7"/>
      <c r="H88" s="7"/>
      <c r="I88" s="7"/>
      <c r="K88" s="4" t="s">
        <v>774</v>
      </c>
    </row>
    <row r="89" spans="1:11" ht="12.75">
      <c r="A89" s="8">
        <v>88</v>
      </c>
      <c r="B89" s="7"/>
      <c r="C89" s="7"/>
      <c r="D89" s="7"/>
      <c r="E89" s="7"/>
      <c r="F89" s="7"/>
      <c r="G89" s="7"/>
      <c r="H89" s="7"/>
      <c r="I89" s="7"/>
      <c r="K89" s="4" t="s">
        <v>774</v>
      </c>
    </row>
    <row r="90" spans="1:11" ht="12.75">
      <c r="A90" s="8">
        <v>89</v>
      </c>
      <c r="B90" s="7"/>
      <c r="C90" s="7"/>
      <c r="D90" s="7"/>
      <c r="E90" s="11"/>
      <c r="F90" s="7"/>
      <c r="G90" s="7"/>
      <c r="H90" s="7"/>
      <c r="I90" s="7"/>
      <c r="K90" s="4" t="s">
        <v>774</v>
      </c>
    </row>
    <row r="91" spans="1:11" ht="12.75">
      <c r="A91" s="8">
        <v>90</v>
      </c>
      <c r="B91" s="7"/>
      <c r="C91" s="7"/>
      <c r="D91" s="7"/>
      <c r="E91" s="11"/>
      <c r="F91" s="7"/>
      <c r="G91" s="7"/>
      <c r="H91" s="7"/>
      <c r="I91" s="7"/>
      <c r="K91" s="4" t="s">
        <v>774</v>
      </c>
    </row>
    <row r="92" spans="1:11" ht="12.75">
      <c r="A92" s="8">
        <v>91</v>
      </c>
      <c r="B92" s="7"/>
      <c r="C92" s="7"/>
      <c r="D92" s="7"/>
      <c r="E92" s="11"/>
      <c r="F92" s="7"/>
      <c r="G92" s="7"/>
      <c r="H92" s="7"/>
      <c r="I92" s="7"/>
      <c r="K92" s="4" t="s">
        <v>774</v>
      </c>
    </row>
    <row r="93" spans="1:11" ht="12.75">
      <c r="A93" s="8">
        <v>92</v>
      </c>
      <c r="B93" s="7"/>
      <c r="C93" s="7"/>
      <c r="D93" s="7"/>
      <c r="E93" s="11"/>
      <c r="F93" s="7"/>
      <c r="G93" s="7"/>
      <c r="H93" s="7"/>
      <c r="I93" s="7"/>
      <c r="K93" s="4" t="s">
        <v>774</v>
      </c>
    </row>
    <row r="94" spans="1:11" ht="12.75">
      <c r="A94" s="8">
        <v>93</v>
      </c>
      <c r="B94" s="7"/>
      <c r="C94" s="7"/>
      <c r="D94" s="7"/>
      <c r="E94" s="11"/>
      <c r="F94" s="7"/>
      <c r="G94" s="7"/>
      <c r="H94" s="7"/>
      <c r="I94" s="7"/>
      <c r="K94" s="4" t="s">
        <v>774</v>
      </c>
    </row>
    <row r="95" spans="1:11" ht="12.75">
      <c r="A95" s="8">
        <v>94</v>
      </c>
      <c r="B95" s="7"/>
      <c r="C95" s="7"/>
      <c r="D95" s="7"/>
      <c r="E95" s="11"/>
      <c r="F95" s="7"/>
      <c r="G95" s="7"/>
      <c r="H95" s="7"/>
      <c r="I95" s="7"/>
      <c r="K95" s="4" t="s">
        <v>774</v>
      </c>
    </row>
    <row r="96" spans="1:11" ht="12.75">
      <c r="A96" s="8">
        <v>95</v>
      </c>
      <c r="B96" s="7"/>
      <c r="C96" s="7"/>
      <c r="D96" s="7"/>
      <c r="E96" s="11"/>
      <c r="F96" s="7"/>
      <c r="G96" s="7"/>
      <c r="H96" s="7"/>
      <c r="I96" s="7"/>
      <c r="K96" s="4" t="s">
        <v>774</v>
      </c>
    </row>
    <row r="97" spans="1:11" ht="12.75">
      <c r="A97" s="8">
        <v>96</v>
      </c>
      <c r="B97" s="7"/>
      <c r="C97" s="7"/>
      <c r="D97" s="7"/>
      <c r="E97" s="11"/>
      <c r="F97" s="7"/>
      <c r="G97" s="7"/>
      <c r="H97" s="7"/>
      <c r="I97" s="7"/>
      <c r="K97" s="4" t="s">
        <v>774</v>
      </c>
    </row>
    <row r="98" spans="1:11" ht="12.75">
      <c r="A98" s="8">
        <v>97</v>
      </c>
      <c r="B98" s="7"/>
      <c r="C98" s="7"/>
      <c r="D98" s="7"/>
      <c r="E98" s="11"/>
      <c r="F98" s="7"/>
      <c r="G98" s="7"/>
      <c r="H98" s="7"/>
      <c r="I98" s="7"/>
      <c r="K98" s="4" t="s">
        <v>774</v>
      </c>
    </row>
    <row r="99" spans="1:11" ht="12.75">
      <c r="A99" s="8">
        <v>98</v>
      </c>
      <c r="B99" s="7"/>
      <c r="C99" s="7"/>
      <c r="D99" s="7"/>
      <c r="E99" s="11"/>
      <c r="F99" s="7"/>
      <c r="G99" s="7"/>
      <c r="H99" s="7"/>
      <c r="I99" s="7"/>
      <c r="K99" s="4" t="s">
        <v>774</v>
      </c>
    </row>
    <row r="100" spans="1:11" ht="12.75">
      <c r="A100" s="8">
        <v>99</v>
      </c>
      <c r="B100" s="7"/>
      <c r="C100" s="7"/>
      <c r="D100" s="7"/>
      <c r="E100" s="11"/>
      <c r="F100" s="7"/>
      <c r="G100" s="7"/>
      <c r="H100" s="7"/>
      <c r="I100" s="7"/>
      <c r="K100" s="4" t="s">
        <v>774</v>
      </c>
    </row>
    <row r="101" spans="1:11" ht="12.75">
      <c r="A101" s="19">
        <v>100</v>
      </c>
      <c r="B101" s="19"/>
      <c r="C101" s="19"/>
      <c r="D101" s="19"/>
      <c r="E101" s="19"/>
      <c r="F101" s="19"/>
      <c r="G101" s="19"/>
      <c r="H101" s="7"/>
      <c r="I101" s="7"/>
      <c r="K101" s="4" t="s">
        <v>775</v>
      </c>
    </row>
    <row r="102" spans="1:11" ht="12.75">
      <c r="A102" s="19">
        <v>101</v>
      </c>
      <c r="B102" s="19"/>
      <c r="C102" s="19"/>
      <c r="D102" s="19"/>
      <c r="E102" s="19"/>
      <c r="F102" s="19"/>
      <c r="G102" s="19"/>
      <c r="H102" s="7"/>
      <c r="I102" s="7"/>
      <c r="K102" s="4" t="s">
        <v>775</v>
      </c>
    </row>
    <row r="103" spans="1:11" ht="12.75">
      <c r="A103" s="19">
        <v>102</v>
      </c>
      <c r="B103" s="19" t="s">
        <v>212</v>
      </c>
      <c r="C103" s="19" t="s">
        <v>476</v>
      </c>
      <c r="D103" s="19" t="s">
        <v>17</v>
      </c>
      <c r="E103" s="20">
        <v>39938</v>
      </c>
      <c r="F103" s="19"/>
      <c r="G103" s="19" t="s">
        <v>94</v>
      </c>
      <c r="H103" s="7"/>
      <c r="I103" s="7" t="str">
        <f aca="true" t="shared" si="0" ref="I103:I134">C103&amp;" "&amp;B103</f>
        <v>Adam Smith</v>
      </c>
      <c r="K103" s="4" t="s">
        <v>775</v>
      </c>
    </row>
    <row r="104" spans="1:11" ht="12.75">
      <c r="A104" s="19">
        <v>103</v>
      </c>
      <c r="B104" s="19"/>
      <c r="C104" s="19"/>
      <c r="D104" s="19"/>
      <c r="E104" s="19"/>
      <c r="F104" s="19"/>
      <c r="G104" s="19"/>
      <c r="H104" s="7"/>
      <c r="I104" s="7" t="str">
        <f t="shared" si="0"/>
        <v> </v>
      </c>
      <c r="K104" s="4" t="s">
        <v>775</v>
      </c>
    </row>
    <row r="105" spans="1:11" ht="12.75">
      <c r="A105" s="19">
        <v>104</v>
      </c>
      <c r="B105" s="19"/>
      <c r="C105" s="19"/>
      <c r="D105" s="19"/>
      <c r="E105" s="19"/>
      <c r="F105" s="19"/>
      <c r="G105" s="19"/>
      <c r="H105" s="7"/>
      <c r="I105" s="7" t="str">
        <f t="shared" si="0"/>
        <v> </v>
      </c>
      <c r="K105" s="4" t="s">
        <v>775</v>
      </c>
    </row>
    <row r="106" spans="1:11" ht="12.75">
      <c r="A106" s="19">
        <v>105</v>
      </c>
      <c r="B106" s="19"/>
      <c r="C106" s="19"/>
      <c r="D106" s="19"/>
      <c r="E106" s="19"/>
      <c r="F106" s="19"/>
      <c r="G106" s="19"/>
      <c r="H106" s="7"/>
      <c r="I106" s="7" t="str">
        <f t="shared" si="0"/>
        <v> </v>
      </c>
      <c r="K106" s="4" t="s">
        <v>775</v>
      </c>
    </row>
    <row r="107" spans="1:11" ht="12.75">
      <c r="A107" s="19">
        <v>106</v>
      </c>
      <c r="B107" s="19"/>
      <c r="C107" s="19"/>
      <c r="D107" s="19"/>
      <c r="E107" s="19"/>
      <c r="F107" s="19"/>
      <c r="G107" s="19"/>
      <c r="H107" s="7"/>
      <c r="I107" s="7" t="str">
        <f t="shared" si="0"/>
        <v> </v>
      </c>
      <c r="K107" s="4" t="s">
        <v>775</v>
      </c>
    </row>
    <row r="108" spans="1:11" ht="12.75">
      <c r="A108" s="19">
        <v>107</v>
      </c>
      <c r="B108" s="19" t="s">
        <v>766</v>
      </c>
      <c r="C108" s="19" t="s">
        <v>107</v>
      </c>
      <c r="D108" s="19" t="s">
        <v>21</v>
      </c>
      <c r="E108" s="20">
        <v>39719</v>
      </c>
      <c r="F108" s="19"/>
      <c r="G108" s="19" t="s">
        <v>1</v>
      </c>
      <c r="H108" s="7"/>
      <c r="I108" s="7" t="str">
        <f t="shared" si="0"/>
        <v>Holly Whittaker </v>
      </c>
      <c r="K108" s="4" t="s">
        <v>775</v>
      </c>
    </row>
    <row r="109" spans="1:11" ht="12.75">
      <c r="A109" s="19">
        <v>108</v>
      </c>
      <c r="B109" s="19"/>
      <c r="C109" s="19"/>
      <c r="D109" s="19"/>
      <c r="E109" s="19"/>
      <c r="F109" s="19"/>
      <c r="G109" s="19"/>
      <c r="H109" s="7"/>
      <c r="I109" s="7" t="str">
        <f t="shared" si="0"/>
        <v> </v>
      </c>
      <c r="K109" s="4" t="s">
        <v>775</v>
      </c>
    </row>
    <row r="110" spans="1:11" ht="12.75">
      <c r="A110" s="19">
        <v>109</v>
      </c>
      <c r="B110" s="19" t="s">
        <v>765</v>
      </c>
      <c r="C110" s="19" t="s">
        <v>764</v>
      </c>
      <c r="D110" s="19" t="s">
        <v>21</v>
      </c>
      <c r="E110" s="20">
        <v>39797</v>
      </c>
      <c r="F110" s="19"/>
      <c r="G110" s="19" t="s">
        <v>1</v>
      </c>
      <c r="H110" s="7"/>
      <c r="I110" s="7" t="str">
        <f t="shared" si="0"/>
        <v>Lilia Clarke</v>
      </c>
      <c r="K110" s="4" t="s">
        <v>775</v>
      </c>
    </row>
    <row r="111" spans="1:11" ht="12.75">
      <c r="A111" s="19">
        <v>110</v>
      </c>
      <c r="B111" s="19"/>
      <c r="C111" s="19"/>
      <c r="D111" s="19"/>
      <c r="E111" s="19"/>
      <c r="F111" s="19"/>
      <c r="G111" s="19"/>
      <c r="H111" s="7"/>
      <c r="I111" s="7" t="str">
        <f t="shared" si="0"/>
        <v> </v>
      </c>
      <c r="K111" s="4" t="s">
        <v>775</v>
      </c>
    </row>
    <row r="112" spans="1:11" ht="12.75">
      <c r="A112" s="19">
        <v>111</v>
      </c>
      <c r="B112" s="19"/>
      <c r="C112" s="19"/>
      <c r="D112" s="19"/>
      <c r="E112" s="19"/>
      <c r="F112" s="19"/>
      <c r="G112" s="19"/>
      <c r="H112" s="7"/>
      <c r="I112" s="7" t="str">
        <f t="shared" si="0"/>
        <v> </v>
      </c>
      <c r="K112" s="4" t="s">
        <v>775</v>
      </c>
    </row>
    <row r="113" spans="1:11" ht="12.75">
      <c r="A113" s="19">
        <v>112</v>
      </c>
      <c r="B113" s="19"/>
      <c r="C113" s="19"/>
      <c r="D113" s="19"/>
      <c r="E113" s="19"/>
      <c r="F113" s="19"/>
      <c r="G113" s="19"/>
      <c r="H113" s="7"/>
      <c r="I113" s="7" t="str">
        <f t="shared" si="0"/>
        <v> </v>
      </c>
      <c r="K113" s="4" t="s">
        <v>775</v>
      </c>
    </row>
    <row r="114" spans="1:11" ht="12.75">
      <c r="A114" s="19">
        <v>113</v>
      </c>
      <c r="B114" s="19"/>
      <c r="C114" s="19"/>
      <c r="D114" s="19"/>
      <c r="E114" s="19"/>
      <c r="F114" s="19"/>
      <c r="G114" s="19"/>
      <c r="H114" s="7"/>
      <c r="I114" s="7" t="str">
        <f t="shared" si="0"/>
        <v> </v>
      </c>
      <c r="K114" s="4" t="s">
        <v>775</v>
      </c>
    </row>
    <row r="115" spans="1:11" ht="12.75">
      <c r="A115" s="19">
        <v>114</v>
      </c>
      <c r="B115" s="19"/>
      <c r="C115" s="19"/>
      <c r="D115" s="19"/>
      <c r="E115" s="19"/>
      <c r="F115" s="19"/>
      <c r="G115" s="19"/>
      <c r="H115" s="7"/>
      <c r="I115" s="7" t="str">
        <f t="shared" si="0"/>
        <v> </v>
      </c>
      <c r="K115" s="4" t="s">
        <v>775</v>
      </c>
    </row>
    <row r="116" spans="1:11" ht="12.75">
      <c r="A116" s="19">
        <v>115</v>
      </c>
      <c r="B116" s="19" t="s">
        <v>763</v>
      </c>
      <c r="C116" s="19" t="s">
        <v>762</v>
      </c>
      <c r="D116" s="19" t="s">
        <v>21</v>
      </c>
      <c r="E116" s="20">
        <v>39987</v>
      </c>
      <c r="F116" s="19">
        <v>48398</v>
      </c>
      <c r="G116" s="19" t="s">
        <v>1</v>
      </c>
      <c r="H116" s="7"/>
      <c r="I116" s="7" t="str">
        <f t="shared" si="0"/>
        <v>Hayley Curran </v>
      </c>
      <c r="K116" s="4" t="s">
        <v>775</v>
      </c>
    </row>
    <row r="117" spans="1:11" ht="12.75">
      <c r="A117" s="19">
        <v>116</v>
      </c>
      <c r="B117" s="19" t="s">
        <v>761</v>
      </c>
      <c r="C117" s="19" t="s">
        <v>302</v>
      </c>
      <c r="D117" s="19" t="s">
        <v>17</v>
      </c>
      <c r="E117" s="20">
        <v>39244</v>
      </c>
      <c r="F117" s="19">
        <v>661062</v>
      </c>
      <c r="G117" s="19" t="s">
        <v>73</v>
      </c>
      <c r="H117" s="7"/>
      <c r="I117" s="7" t="str">
        <f t="shared" si="0"/>
        <v>Liam Shiels</v>
      </c>
      <c r="K117" s="4" t="s">
        <v>775</v>
      </c>
    </row>
    <row r="118" spans="1:11" ht="12.75">
      <c r="A118" s="19">
        <v>117</v>
      </c>
      <c r="B118" s="19"/>
      <c r="C118" s="19"/>
      <c r="D118" s="19"/>
      <c r="E118" s="19"/>
      <c r="F118" s="19"/>
      <c r="G118" s="19"/>
      <c r="H118" s="7"/>
      <c r="I118" s="7" t="str">
        <f t="shared" si="0"/>
        <v> </v>
      </c>
      <c r="K118" s="4" t="s">
        <v>775</v>
      </c>
    </row>
    <row r="119" spans="1:11" ht="12.75">
      <c r="A119" s="19">
        <v>118</v>
      </c>
      <c r="B119" s="19"/>
      <c r="C119" s="19"/>
      <c r="D119" s="19"/>
      <c r="E119" s="19"/>
      <c r="F119" s="19"/>
      <c r="G119" s="19"/>
      <c r="H119" s="7"/>
      <c r="I119" s="7" t="str">
        <f t="shared" si="0"/>
        <v> </v>
      </c>
      <c r="K119" s="4" t="s">
        <v>775</v>
      </c>
    </row>
    <row r="120" spans="1:11" ht="12.75">
      <c r="A120" s="19">
        <v>119</v>
      </c>
      <c r="B120" s="19" t="s">
        <v>760</v>
      </c>
      <c r="C120" s="19" t="s">
        <v>335</v>
      </c>
      <c r="D120" s="19" t="s">
        <v>17</v>
      </c>
      <c r="E120" s="20">
        <v>39647</v>
      </c>
      <c r="F120" s="19"/>
      <c r="G120" s="19" t="s">
        <v>73</v>
      </c>
      <c r="H120" s="7"/>
      <c r="I120" s="7" t="str">
        <f t="shared" si="0"/>
        <v>Harry Johnston</v>
      </c>
      <c r="K120" s="4" t="s">
        <v>775</v>
      </c>
    </row>
    <row r="121" spans="1:11" ht="12.75">
      <c r="A121" s="19">
        <v>120</v>
      </c>
      <c r="B121" s="19" t="s">
        <v>759</v>
      </c>
      <c r="C121" s="19" t="s">
        <v>45</v>
      </c>
      <c r="D121" s="19" t="s">
        <v>17</v>
      </c>
      <c r="E121" s="20">
        <v>39419</v>
      </c>
      <c r="F121" s="19"/>
      <c r="G121" s="19" t="s">
        <v>73</v>
      </c>
      <c r="H121" s="7"/>
      <c r="I121" s="7" t="str">
        <f t="shared" si="0"/>
        <v>Ryan Agnew</v>
      </c>
      <c r="K121" s="4" t="s">
        <v>775</v>
      </c>
    </row>
    <row r="122" spans="1:11" ht="12.75">
      <c r="A122" s="19">
        <v>121</v>
      </c>
      <c r="B122" s="19"/>
      <c r="C122" s="19"/>
      <c r="D122" s="19"/>
      <c r="E122" s="19"/>
      <c r="F122" s="19"/>
      <c r="G122" s="19"/>
      <c r="H122" s="7"/>
      <c r="I122" s="7" t="str">
        <f t="shared" si="0"/>
        <v> </v>
      </c>
      <c r="K122" s="4" t="s">
        <v>775</v>
      </c>
    </row>
    <row r="123" spans="1:11" ht="12.75">
      <c r="A123" s="19">
        <v>122</v>
      </c>
      <c r="B123" s="19" t="s">
        <v>758</v>
      </c>
      <c r="C123" s="19" t="s">
        <v>757</v>
      </c>
      <c r="D123" s="19" t="s">
        <v>17</v>
      </c>
      <c r="E123" s="20">
        <v>39539</v>
      </c>
      <c r="F123" s="19"/>
      <c r="G123" s="19" t="s">
        <v>73</v>
      </c>
      <c r="H123" s="7"/>
      <c r="I123" s="7" t="str">
        <f t="shared" si="0"/>
        <v>Fynn Patterson</v>
      </c>
      <c r="K123" s="4" t="s">
        <v>775</v>
      </c>
    </row>
    <row r="124" spans="1:11" ht="12.75">
      <c r="A124" s="19">
        <v>123</v>
      </c>
      <c r="B124" s="19"/>
      <c r="C124" s="19"/>
      <c r="D124" s="19"/>
      <c r="E124" s="19"/>
      <c r="F124" s="19"/>
      <c r="G124" s="19"/>
      <c r="H124" s="7"/>
      <c r="I124" s="7" t="str">
        <f t="shared" si="0"/>
        <v> </v>
      </c>
      <c r="K124" s="4" t="s">
        <v>775</v>
      </c>
    </row>
    <row r="125" spans="1:11" ht="12.75">
      <c r="A125" s="19">
        <v>124</v>
      </c>
      <c r="B125" s="19"/>
      <c r="C125" s="19"/>
      <c r="D125" s="19"/>
      <c r="E125" s="19"/>
      <c r="F125" s="19"/>
      <c r="G125" s="19"/>
      <c r="H125" s="7"/>
      <c r="I125" s="7" t="str">
        <f t="shared" si="0"/>
        <v> </v>
      </c>
      <c r="K125" s="4" t="s">
        <v>775</v>
      </c>
    </row>
    <row r="126" spans="1:11" ht="12.75">
      <c r="A126" s="19">
        <v>125</v>
      </c>
      <c r="B126" s="19"/>
      <c r="C126" s="19"/>
      <c r="D126" s="19"/>
      <c r="E126" s="19"/>
      <c r="F126" s="19"/>
      <c r="G126" s="19"/>
      <c r="H126" s="7"/>
      <c r="I126" s="7" t="str">
        <f t="shared" si="0"/>
        <v> </v>
      </c>
      <c r="K126" s="4" t="s">
        <v>775</v>
      </c>
    </row>
    <row r="127" spans="1:11" ht="12.75">
      <c r="A127" s="19">
        <v>126</v>
      </c>
      <c r="B127" s="19"/>
      <c r="C127" s="19"/>
      <c r="D127" s="19"/>
      <c r="E127" s="19"/>
      <c r="F127" s="19"/>
      <c r="G127" s="19"/>
      <c r="H127" s="7"/>
      <c r="I127" s="7" t="str">
        <f t="shared" si="0"/>
        <v> </v>
      </c>
      <c r="K127" s="4" t="s">
        <v>775</v>
      </c>
    </row>
    <row r="128" spans="1:11" ht="12.75">
      <c r="A128" s="19">
        <v>127</v>
      </c>
      <c r="B128" s="19"/>
      <c r="C128" s="19"/>
      <c r="D128" s="19"/>
      <c r="E128" s="19"/>
      <c r="F128" s="19"/>
      <c r="G128" s="19"/>
      <c r="H128" s="7"/>
      <c r="I128" s="7" t="str">
        <f t="shared" si="0"/>
        <v> </v>
      </c>
      <c r="K128" s="4" t="s">
        <v>775</v>
      </c>
    </row>
    <row r="129" spans="1:11" ht="12.75">
      <c r="A129" s="19">
        <v>128</v>
      </c>
      <c r="B129" s="19"/>
      <c r="C129" s="19"/>
      <c r="D129" s="19"/>
      <c r="E129" s="19"/>
      <c r="F129" s="19"/>
      <c r="G129" s="19"/>
      <c r="H129" s="7"/>
      <c r="I129" s="7" t="str">
        <f t="shared" si="0"/>
        <v> </v>
      </c>
      <c r="K129" s="4" t="s">
        <v>775</v>
      </c>
    </row>
    <row r="130" spans="1:11" ht="12.75">
      <c r="A130" s="19">
        <v>129</v>
      </c>
      <c r="B130" s="19" t="s">
        <v>285</v>
      </c>
      <c r="C130" s="19" t="s">
        <v>718</v>
      </c>
      <c r="D130" s="19" t="s">
        <v>21</v>
      </c>
      <c r="E130" s="20">
        <v>39539</v>
      </c>
      <c r="F130" s="19">
        <v>661050</v>
      </c>
      <c r="G130" s="19" t="s">
        <v>63</v>
      </c>
      <c r="H130" s="7"/>
      <c r="I130" s="7" t="str">
        <f t="shared" si="0"/>
        <v>Lexi Grant</v>
      </c>
      <c r="K130" s="4" t="s">
        <v>775</v>
      </c>
    </row>
    <row r="131" spans="1:11" ht="12.75">
      <c r="A131" s="19">
        <v>130</v>
      </c>
      <c r="B131" s="19"/>
      <c r="C131" s="19"/>
      <c r="D131" s="19"/>
      <c r="E131" s="19"/>
      <c r="F131" s="19"/>
      <c r="G131" s="19"/>
      <c r="H131" s="7"/>
      <c r="I131" s="7" t="str">
        <f t="shared" si="0"/>
        <v> </v>
      </c>
      <c r="K131" s="4" t="s">
        <v>775</v>
      </c>
    </row>
    <row r="132" spans="1:11" ht="12.75">
      <c r="A132" s="19">
        <v>131</v>
      </c>
      <c r="B132" s="19"/>
      <c r="C132" s="19"/>
      <c r="D132" s="19"/>
      <c r="E132" s="19"/>
      <c r="F132" s="19"/>
      <c r="G132" s="19"/>
      <c r="H132" s="7"/>
      <c r="I132" s="7" t="str">
        <f t="shared" si="0"/>
        <v> </v>
      </c>
      <c r="K132" s="4" t="s">
        <v>775</v>
      </c>
    </row>
    <row r="133" spans="1:11" ht="12.75">
      <c r="A133" s="19">
        <v>132</v>
      </c>
      <c r="B133" s="19" t="s">
        <v>756</v>
      </c>
      <c r="C133" s="19" t="s">
        <v>528</v>
      </c>
      <c r="D133" s="19" t="s">
        <v>21</v>
      </c>
      <c r="E133" s="20">
        <v>39660</v>
      </c>
      <c r="F133" s="19"/>
      <c r="G133" s="19" t="s">
        <v>63</v>
      </c>
      <c r="H133" s="7"/>
      <c r="I133" s="7" t="str">
        <f t="shared" si="0"/>
        <v>Ava Cruickshank</v>
      </c>
      <c r="K133" s="4" t="s">
        <v>775</v>
      </c>
    </row>
    <row r="134" spans="1:11" ht="12.75">
      <c r="A134" s="19">
        <v>133</v>
      </c>
      <c r="B134" s="19" t="s">
        <v>285</v>
      </c>
      <c r="C134" s="19" t="s">
        <v>645</v>
      </c>
      <c r="D134" s="19" t="s">
        <v>21</v>
      </c>
      <c r="E134" s="20">
        <v>38995</v>
      </c>
      <c r="F134" s="19">
        <v>660626</v>
      </c>
      <c r="G134" s="19" t="s">
        <v>63</v>
      </c>
      <c r="H134" s="7"/>
      <c r="I134" s="7" t="str">
        <f t="shared" si="0"/>
        <v>Georgia Grant</v>
      </c>
      <c r="K134" s="4" t="s">
        <v>775</v>
      </c>
    </row>
    <row r="135" spans="1:11" ht="12.75">
      <c r="A135" s="19">
        <v>134</v>
      </c>
      <c r="B135" s="19" t="s">
        <v>343</v>
      </c>
      <c r="C135" s="19" t="s">
        <v>741</v>
      </c>
      <c r="D135" s="19" t="s">
        <v>21</v>
      </c>
      <c r="E135" s="19"/>
      <c r="F135" s="19"/>
      <c r="G135" s="19" t="s">
        <v>63</v>
      </c>
      <c r="H135" s="7"/>
      <c r="I135" s="7" t="str">
        <f aca="true" t="shared" si="1" ref="I135:I198">C135&amp;" "&amp;B135</f>
        <v>Georgie Main</v>
      </c>
      <c r="K135" s="4" t="s">
        <v>775</v>
      </c>
    </row>
    <row r="136" spans="1:11" ht="12.75">
      <c r="A136" s="19">
        <v>135</v>
      </c>
      <c r="B136" s="19" t="s">
        <v>755</v>
      </c>
      <c r="C136" s="19" t="s">
        <v>724</v>
      </c>
      <c r="D136" s="19" t="s">
        <v>17</v>
      </c>
      <c r="E136" s="20">
        <v>37840</v>
      </c>
      <c r="F136" s="19">
        <v>661100</v>
      </c>
      <c r="G136" s="19" t="s">
        <v>37</v>
      </c>
      <c r="H136" s="7"/>
      <c r="I136" s="7" t="str">
        <f t="shared" si="1"/>
        <v>Dean Murdoch</v>
      </c>
      <c r="K136" s="4" t="s">
        <v>775</v>
      </c>
    </row>
    <row r="137" spans="1:11" ht="12.75">
      <c r="A137" s="19">
        <v>136</v>
      </c>
      <c r="B137" s="19" t="s">
        <v>754</v>
      </c>
      <c r="C137" s="19" t="s">
        <v>454</v>
      </c>
      <c r="D137" s="19" t="s">
        <v>21</v>
      </c>
      <c r="E137" s="20">
        <v>37554</v>
      </c>
      <c r="F137" s="19">
        <v>46414</v>
      </c>
      <c r="G137" s="19" t="s">
        <v>20</v>
      </c>
      <c r="H137" s="7"/>
      <c r="I137" s="7" t="str">
        <f t="shared" si="1"/>
        <v>Eve Tulloch</v>
      </c>
      <c r="K137" s="4" t="s">
        <v>775</v>
      </c>
    </row>
    <row r="138" spans="1:11" ht="12.75">
      <c r="A138" s="19">
        <v>137</v>
      </c>
      <c r="B138" s="19" t="s">
        <v>753</v>
      </c>
      <c r="C138" s="19" t="s">
        <v>45</v>
      </c>
      <c r="D138" s="19" t="s">
        <v>17</v>
      </c>
      <c r="E138" s="20">
        <v>38888</v>
      </c>
      <c r="F138" s="19">
        <v>41380</v>
      </c>
      <c r="G138" s="19" t="s">
        <v>31</v>
      </c>
      <c r="H138" s="7"/>
      <c r="I138" s="7" t="str">
        <f t="shared" si="1"/>
        <v>Ryan Curran</v>
      </c>
      <c r="K138" s="4" t="s">
        <v>775</v>
      </c>
    </row>
    <row r="139" spans="1:11" ht="12.75">
      <c r="A139" s="19">
        <v>138</v>
      </c>
      <c r="B139" s="19" t="s">
        <v>752</v>
      </c>
      <c r="C139" s="19" t="s">
        <v>91</v>
      </c>
      <c r="D139" s="19" t="s">
        <v>17</v>
      </c>
      <c r="E139" s="19"/>
      <c r="F139" s="19"/>
      <c r="G139" s="19" t="s">
        <v>31</v>
      </c>
      <c r="H139" s="7"/>
      <c r="I139" s="7" t="str">
        <f t="shared" si="1"/>
        <v>Sam McDowell</v>
      </c>
      <c r="K139" s="4" t="s">
        <v>775</v>
      </c>
    </row>
    <row r="140" spans="1:11" ht="12.75">
      <c r="A140" s="19">
        <v>139</v>
      </c>
      <c r="B140" s="19" t="s">
        <v>751</v>
      </c>
      <c r="C140" s="19" t="s">
        <v>750</v>
      </c>
      <c r="D140" s="19" t="s">
        <v>17</v>
      </c>
      <c r="E140" s="20">
        <v>38732</v>
      </c>
      <c r="F140" s="19"/>
      <c r="G140" s="19" t="s">
        <v>31</v>
      </c>
      <c r="H140" s="7"/>
      <c r="I140" s="7" t="str">
        <f t="shared" si="1"/>
        <v>Charlie Thirkell</v>
      </c>
      <c r="K140" s="4" t="s">
        <v>775</v>
      </c>
    </row>
    <row r="141" spans="1:11" ht="12.75">
      <c r="A141" s="19">
        <v>140</v>
      </c>
      <c r="B141" s="19" t="s">
        <v>749</v>
      </c>
      <c r="C141" s="19" t="s">
        <v>748</v>
      </c>
      <c r="D141" s="19" t="s">
        <v>17</v>
      </c>
      <c r="E141" s="19"/>
      <c r="F141" s="19"/>
      <c r="G141" s="19" t="s">
        <v>31</v>
      </c>
      <c r="H141" s="7"/>
      <c r="I141" s="7" t="str">
        <f t="shared" si="1"/>
        <v>Finaly Beange</v>
      </c>
      <c r="K141" s="4" t="s">
        <v>775</v>
      </c>
    </row>
    <row r="142" spans="1:11" ht="12.75">
      <c r="A142" s="19">
        <v>141</v>
      </c>
      <c r="B142" s="19" t="s">
        <v>333</v>
      </c>
      <c r="C142" s="19" t="s">
        <v>279</v>
      </c>
      <c r="D142" s="19" t="s">
        <v>21</v>
      </c>
      <c r="E142" s="20">
        <v>38419</v>
      </c>
      <c r="F142" s="19">
        <v>658172</v>
      </c>
      <c r="G142" s="19" t="s">
        <v>131</v>
      </c>
      <c r="H142" s="7"/>
      <c r="I142" s="7" t="str">
        <f t="shared" si="1"/>
        <v>Brooke Lewis</v>
      </c>
      <c r="K142" s="4" t="s">
        <v>775</v>
      </c>
    </row>
    <row r="143" spans="1:11" ht="12.75">
      <c r="A143" s="19">
        <v>142</v>
      </c>
      <c r="B143" s="19" t="s">
        <v>747</v>
      </c>
      <c r="C143" s="19" t="s">
        <v>230</v>
      </c>
      <c r="D143" s="19" t="s">
        <v>21</v>
      </c>
      <c r="E143" s="20">
        <v>38475</v>
      </c>
      <c r="F143" s="19"/>
      <c r="G143" s="19" t="s">
        <v>131</v>
      </c>
      <c r="H143" s="7"/>
      <c r="I143" s="7" t="str">
        <f t="shared" si="1"/>
        <v>Chloe Storey</v>
      </c>
      <c r="K143" s="4" t="s">
        <v>775</v>
      </c>
    </row>
    <row r="144" spans="1:11" ht="12.75">
      <c r="A144" s="19">
        <v>143</v>
      </c>
      <c r="B144" s="19" t="s">
        <v>746</v>
      </c>
      <c r="C144" s="19" t="s">
        <v>171</v>
      </c>
      <c r="D144" s="19" t="s">
        <v>21</v>
      </c>
      <c r="E144" s="20">
        <v>38606</v>
      </c>
      <c r="F144" s="19"/>
      <c r="G144" s="19" t="s">
        <v>131</v>
      </c>
      <c r="H144" s="7"/>
      <c r="I144" s="7" t="str">
        <f t="shared" si="1"/>
        <v>Niamh Andreson</v>
      </c>
      <c r="K144" s="4" t="s">
        <v>775</v>
      </c>
    </row>
    <row r="145" spans="1:11" ht="12.75">
      <c r="A145" s="19">
        <v>144</v>
      </c>
      <c r="B145" s="19" t="s">
        <v>737</v>
      </c>
      <c r="C145" s="19" t="s">
        <v>745</v>
      </c>
      <c r="D145" s="19" t="s">
        <v>21</v>
      </c>
      <c r="E145" s="20">
        <v>38343</v>
      </c>
      <c r="F145" s="19">
        <v>31735</v>
      </c>
      <c r="G145" s="19" t="s">
        <v>131</v>
      </c>
      <c r="H145" s="7"/>
      <c r="I145" s="7" t="str">
        <f t="shared" si="1"/>
        <v>Tamsin Fowlie</v>
      </c>
      <c r="K145" s="4" t="s">
        <v>775</v>
      </c>
    </row>
    <row r="146" spans="1:11" ht="12.75">
      <c r="A146" s="19">
        <v>145</v>
      </c>
      <c r="B146" s="19" t="s">
        <v>744</v>
      </c>
      <c r="C146" s="19" t="s">
        <v>296</v>
      </c>
      <c r="D146" s="19" t="s">
        <v>21</v>
      </c>
      <c r="E146" s="20">
        <v>38559</v>
      </c>
      <c r="F146" s="19"/>
      <c r="G146" s="19" t="s">
        <v>131</v>
      </c>
      <c r="H146" s="7"/>
      <c r="I146" s="7" t="str">
        <f t="shared" si="1"/>
        <v>Emma Jones</v>
      </c>
      <c r="K146" s="4" t="s">
        <v>775</v>
      </c>
    </row>
    <row r="147" spans="1:11" ht="12.75">
      <c r="A147" s="19">
        <v>146</v>
      </c>
      <c r="B147" s="19" t="s">
        <v>743</v>
      </c>
      <c r="C147" s="19" t="s">
        <v>296</v>
      </c>
      <c r="D147" s="19" t="s">
        <v>21</v>
      </c>
      <c r="E147" s="20">
        <v>37505</v>
      </c>
      <c r="F147" s="19">
        <v>37039</v>
      </c>
      <c r="G147" s="19" t="s">
        <v>20</v>
      </c>
      <c r="H147" s="7"/>
      <c r="I147" s="7" t="str">
        <f t="shared" si="1"/>
        <v>Emma Barclay</v>
      </c>
      <c r="K147" s="4" t="s">
        <v>775</v>
      </c>
    </row>
    <row r="148" spans="1:11" ht="12.75">
      <c r="A148" s="19">
        <v>147</v>
      </c>
      <c r="B148" s="19" t="s">
        <v>137</v>
      </c>
      <c r="C148" s="19" t="s">
        <v>203</v>
      </c>
      <c r="D148" s="19" t="s">
        <v>21</v>
      </c>
      <c r="E148" s="20">
        <v>38168</v>
      </c>
      <c r="F148" s="19"/>
      <c r="G148" s="19" t="s">
        <v>20</v>
      </c>
      <c r="H148" s="7"/>
      <c r="I148" s="7" t="str">
        <f t="shared" si="1"/>
        <v>Eilidh Henderson</v>
      </c>
      <c r="K148" s="4" t="s">
        <v>775</v>
      </c>
    </row>
    <row r="149" spans="1:11" ht="12.75">
      <c r="A149" s="19">
        <v>148</v>
      </c>
      <c r="B149" s="19" t="s">
        <v>1047</v>
      </c>
      <c r="C149" s="19" t="s">
        <v>742</v>
      </c>
      <c r="D149" s="19" t="s">
        <v>21</v>
      </c>
      <c r="E149" s="19"/>
      <c r="F149" s="19"/>
      <c r="G149" s="19" t="s">
        <v>20</v>
      </c>
      <c r="H149" s="7"/>
      <c r="I149" s="7" t="str">
        <f t="shared" si="1"/>
        <v>Sophia Bokor</v>
      </c>
      <c r="K149" s="4" t="s">
        <v>775</v>
      </c>
    </row>
    <row r="150" spans="1:11" ht="12.75">
      <c r="A150" s="19">
        <v>149</v>
      </c>
      <c r="B150" s="19" t="s">
        <v>306</v>
      </c>
      <c r="C150" s="19" t="s">
        <v>741</v>
      </c>
      <c r="D150" s="19" t="s">
        <v>21</v>
      </c>
      <c r="E150" s="20">
        <v>37607</v>
      </c>
      <c r="F150" s="19">
        <v>33725</v>
      </c>
      <c r="G150" s="19" t="s">
        <v>20</v>
      </c>
      <c r="H150" s="7"/>
      <c r="I150" s="7" t="str">
        <f t="shared" si="1"/>
        <v>Georgie Newlands</v>
      </c>
      <c r="K150" s="4" t="s">
        <v>775</v>
      </c>
    </row>
    <row r="151" spans="1:11" ht="12.75">
      <c r="A151" s="19">
        <v>150</v>
      </c>
      <c r="B151" s="19" t="s">
        <v>740</v>
      </c>
      <c r="C151" s="19" t="s">
        <v>442</v>
      </c>
      <c r="D151" s="19" t="s">
        <v>21</v>
      </c>
      <c r="E151" s="19"/>
      <c r="F151" s="19"/>
      <c r="G151" s="19" t="s">
        <v>20</v>
      </c>
      <c r="H151" s="7"/>
      <c r="I151" s="7" t="str">
        <f t="shared" si="1"/>
        <v>Megan McKay</v>
      </c>
      <c r="K151" s="4" t="s">
        <v>775</v>
      </c>
    </row>
    <row r="152" spans="1:11" ht="12.75">
      <c r="A152" s="19">
        <v>151</v>
      </c>
      <c r="B152" s="19" t="s">
        <v>739</v>
      </c>
      <c r="C152" s="19" t="s">
        <v>514</v>
      </c>
      <c r="D152" s="19" t="s">
        <v>17</v>
      </c>
      <c r="E152" s="19"/>
      <c r="F152" s="19"/>
      <c r="G152" s="19" t="s">
        <v>37</v>
      </c>
      <c r="H152" s="7"/>
      <c r="I152" s="7" t="str">
        <f t="shared" si="1"/>
        <v>Scott Perry</v>
      </c>
      <c r="K152" s="4" t="s">
        <v>775</v>
      </c>
    </row>
    <row r="153" spans="1:11" ht="12.75">
      <c r="A153" s="19">
        <v>152</v>
      </c>
      <c r="B153" s="19" t="s">
        <v>327</v>
      </c>
      <c r="C153" s="19" t="s">
        <v>462</v>
      </c>
      <c r="D153" s="19" t="s">
        <v>21</v>
      </c>
      <c r="E153" s="20">
        <v>37056</v>
      </c>
      <c r="F153" s="19">
        <v>29955</v>
      </c>
      <c r="G153" s="19" t="s">
        <v>23</v>
      </c>
      <c r="H153" s="7"/>
      <c r="I153" s="7" t="str">
        <f t="shared" si="1"/>
        <v>Mairi Weir</v>
      </c>
      <c r="K153" s="4" t="s">
        <v>775</v>
      </c>
    </row>
    <row r="154" spans="1:11" ht="12.75">
      <c r="A154" s="19">
        <v>153</v>
      </c>
      <c r="B154" s="19" t="s">
        <v>738</v>
      </c>
      <c r="C154" s="19" t="s">
        <v>514</v>
      </c>
      <c r="D154" s="19" t="s">
        <v>17</v>
      </c>
      <c r="E154" s="20">
        <v>32140</v>
      </c>
      <c r="F154" s="19"/>
      <c r="G154" s="19" t="s">
        <v>16</v>
      </c>
      <c r="H154" s="7"/>
      <c r="I154" s="7" t="str">
        <f t="shared" si="1"/>
        <v>Scott Hamilton</v>
      </c>
      <c r="K154" s="4" t="s">
        <v>775</v>
      </c>
    </row>
    <row r="155" spans="1:11" ht="12.75">
      <c r="A155" s="19">
        <v>154</v>
      </c>
      <c r="B155" s="19" t="s">
        <v>737</v>
      </c>
      <c r="C155" s="19" t="s">
        <v>736</v>
      </c>
      <c r="D155" s="19" t="s">
        <v>21</v>
      </c>
      <c r="E155" s="19"/>
      <c r="F155" s="19"/>
      <c r="G155" s="19" t="s">
        <v>23</v>
      </c>
      <c r="H155" s="7"/>
      <c r="I155" s="7" t="str">
        <f t="shared" si="1"/>
        <v>Chantall Fowlie</v>
      </c>
      <c r="K155" s="4" t="s">
        <v>775</v>
      </c>
    </row>
    <row r="156" spans="1:11" ht="12.75">
      <c r="A156" s="8">
        <v>155</v>
      </c>
      <c r="B156" s="7" t="s">
        <v>1096</v>
      </c>
      <c r="C156" s="7" t="s">
        <v>1097</v>
      </c>
      <c r="D156" s="7" t="s">
        <v>17</v>
      </c>
      <c r="E156" s="7"/>
      <c r="F156" s="7"/>
      <c r="G156" s="7" t="s">
        <v>16</v>
      </c>
      <c r="H156" s="7"/>
      <c r="I156" s="7" t="str">
        <f t="shared" si="1"/>
        <v>Martin Beattie</v>
      </c>
      <c r="K156" s="4" t="s">
        <v>775</v>
      </c>
    </row>
    <row r="157" spans="1:11" ht="12.75">
      <c r="A157" s="8">
        <v>156</v>
      </c>
      <c r="B157" s="7" t="s">
        <v>1098</v>
      </c>
      <c r="C157" s="7" t="s">
        <v>1099</v>
      </c>
      <c r="D157" s="7" t="s">
        <v>17</v>
      </c>
      <c r="E157" s="7"/>
      <c r="F157" s="7"/>
      <c r="G157" s="7" t="s">
        <v>16</v>
      </c>
      <c r="H157" s="7"/>
      <c r="I157" s="7" t="str">
        <f t="shared" si="1"/>
        <v>Christie Malcolm</v>
      </c>
      <c r="K157" s="4" t="s">
        <v>775</v>
      </c>
    </row>
    <row r="158" spans="1:11" ht="12.75">
      <c r="A158" s="8">
        <v>157</v>
      </c>
      <c r="B158" s="7" t="s">
        <v>996</v>
      </c>
      <c r="C158" s="7" t="s">
        <v>1100</v>
      </c>
      <c r="D158" s="7" t="s">
        <v>17</v>
      </c>
      <c r="E158" s="7"/>
      <c r="F158" s="7"/>
      <c r="G158" s="7" t="s">
        <v>16</v>
      </c>
      <c r="H158" s="7"/>
      <c r="I158" s="7" t="str">
        <f t="shared" si="1"/>
        <v>Colin Knox</v>
      </c>
      <c r="K158" s="4" t="s">
        <v>775</v>
      </c>
    </row>
    <row r="159" spans="1:11" ht="12.75">
      <c r="A159" s="8">
        <v>158</v>
      </c>
      <c r="B159" s="7" t="s">
        <v>285</v>
      </c>
      <c r="C159" s="7" t="s">
        <v>47</v>
      </c>
      <c r="D159" s="7" t="s">
        <v>17</v>
      </c>
      <c r="E159" s="7"/>
      <c r="F159" s="7"/>
      <c r="G159" s="7" t="s">
        <v>16</v>
      </c>
      <c r="H159" s="7"/>
      <c r="I159" s="7" t="str">
        <f t="shared" si="1"/>
        <v>David Grant</v>
      </c>
      <c r="K159" s="4" t="s">
        <v>775</v>
      </c>
    </row>
    <row r="160" spans="1:11" ht="12.75">
      <c r="A160" s="8">
        <v>159</v>
      </c>
      <c r="B160" s="7" t="s">
        <v>766</v>
      </c>
      <c r="C160" s="7" t="s">
        <v>135</v>
      </c>
      <c r="D160" s="7" t="s">
        <v>17</v>
      </c>
      <c r="E160" s="7"/>
      <c r="F160" s="7"/>
      <c r="G160" s="7" t="s">
        <v>16</v>
      </c>
      <c r="H160" s="7"/>
      <c r="I160" s="7" t="str">
        <f t="shared" si="1"/>
        <v>Andrew Whittaker </v>
      </c>
      <c r="K160" s="4" t="s">
        <v>775</v>
      </c>
    </row>
    <row r="161" spans="1:11" ht="12.75">
      <c r="A161" s="8">
        <v>160</v>
      </c>
      <c r="B161" s="7" t="s">
        <v>300</v>
      </c>
      <c r="C161" s="7" t="s">
        <v>238</v>
      </c>
      <c r="D161" s="7" t="s">
        <v>17</v>
      </c>
      <c r="E161" s="7"/>
      <c r="F161" s="7"/>
      <c r="G161" s="7" t="s">
        <v>16</v>
      </c>
      <c r="H161" s="7"/>
      <c r="I161" s="7" t="str">
        <f t="shared" si="1"/>
        <v>Aaron Roy</v>
      </c>
      <c r="K161" s="4" t="s">
        <v>775</v>
      </c>
    </row>
    <row r="162" spans="1:11" ht="12.75">
      <c r="A162" s="8">
        <v>161</v>
      </c>
      <c r="B162" s="7" t="s">
        <v>902</v>
      </c>
      <c r="C162" s="7" t="s">
        <v>425</v>
      </c>
      <c r="D162" s="7" t="s">
        <v>17</v>
      </c>
      <c r="E162" s="7"/>
      <c r="F162" s="7"/>
      <c r="G162" s="7" t="s">
        <v>73</v>
      </c>
      <c r="H162" s="7"/>
      <c r="I162" s="7" t="str">
        <f t="shared" si="1"/>
        <v>Lucas Powditch</v>
      </c>
      <c r="K162" s="4" t="s">
        <v>775</v>
      </c>
    </row>
    <row r="163" spans="1:11" ht="12.75">
      <c r="A163" s="8">
        <v>162</v>
      </c>
      <c r="B163" s="7" t="s">
        <v>903</v>
      </c>
      <c r="C163" s="7" t="s">
        <v>1101</v>
      </c>
      <c r="D163" s="7" t="s">
        <v>17</v>
      </c>
      <c r="E163" s="7"/>
      <c r="F163" s="7"/>
      <c r="G163" s="7" t="s">
        <v>73</v>
      </c>
      <c r="H163" s="7"/>
      <c r="I163" s="7" t="str">
        <f t="shared" si="1"/>
        <v>Dominic Lemanski</v>
      </c>
      <c r="K163" s="4" t="s">
        <v>775</v>
      </c>
    </row>
    <row r="164" spans="1:11" ht="12.75">
      <c r="A164" s="8">
        <v>163</v>
      </c>
      <c r="B164" s="7" t="s">
        <v>521</v>
      </c>
      <c r="C164" s="7" t="s">
        <v>1102</v>
      </c>
      <c r="D164" s="7" t="s">
        <v>21</v>
      </c>
      <c r="E164" s="7"/>
      <c r="F164" s="7"/>
      <c r="G164" s="7" t="s">
        <v>63</v>
      </c>
      <c r="H164" s="7"/>
      <c r="I164" s="7" t="str">
        <f t="shared" si="1"/>
        <v>Alyssa Burnett</v>
      </c>
      <c r="K164" s="4" t="s">
        <v>775</v>
      </c>
    </row>
    <row r="165" spans="1:11" ht="12.75">
      <c r="A165" s="8">
        <v>164</v>
      </c>
      <c r="B165" s="7" t="s">
        <v>1103</v>
      </c>
      <c r="C165" s="7" t="s">
        <v>135</v>
      </c>
      <c r="D165" s="7" t="s">
        <v>17</v>
      </c>
      <c r="E165" s="7"/>
      <c r="F165" s="7"/>
      <c r="G165" s="7" t="s">
        <v>73</v>
      </c>
      <c r="H165" s="7"/>
      <c r="I165" s="7" t="str">
        <f t="shared" si="1"/>
        <v>Andrew Lumsden</v>
      </c>
      <c r="K165" s="4" t="s">
        <v>775</v>
      </c>
    </row>
    <row r="166" spans="1:11" ht="12.75">
      <c r="A166" s="8">
        <v>165</v>
      </c>
      <c r="B166" s="7" t="s">
        <v>212</v>
      </c>
      <c r="C166" s="7" t="s">
        <v>1104</v>
      </c>
      <c r="D166" s="7" t="s">
        <v>17</v>
      </c>
      <c r="E166" s="7"/>
      <c r="F166" s="7"/>
      <c r="G166" s="7" t="s">
        <v>16</v>
      </c>
      <c r="H166" s="7"/>
      <c r="I166" s="7" t="str">
        <f t="shared" si="1"/>
        <v>Brian Smith</v>
      </c>
      <c r="K166" s="4" t="s">
        <v>775</v>
      </c>
    </row>
    <row r="167" spans="1:11" ht="12.75">
      <c r="A167" s="8">
        <v>166</v>
      </c>
      <c r="B167" s="7" t="s">
        <v>967</v>
      </c>
      <c r="C167" s="7" t="s">
        <v>258</v>
      </c>
      <c r="D167" s="7" t="s">
        <v>17</v>
      </c>
      <c r="E167" s="7"/>
      <c r="F167" s="7"/>
      <c r="G167" s="7" t="s">
        <v>31</v>
      </c>
      <c r="H167" s="7"/>
      <c r="I167" s="7" t="str">
        <f t="shared" si="1"/>
        <v>Tom Palmer</v>
      </c>
      <c r="K167" s="4" t="s">
        <v>775</v>
      </c>
    </row>
    <row r="168" spans="1:11" ht="12.75">
      <c r="A168" s="8">
        <v>167</v>
      </c>
      <c r="B168" s="7" t="s">
        <v>751</v>
      </c>
      <c r="C168" s="7" t="s">
        <v>1105</v>
      </c>
      <c r="D168" s="7" t="s">
        <v>21</v>
      </c>
      <c r="E168" s="7"/>
      <c r="F168" s="7"/>
      <c r="G168" s="7" t="s">
        <v>23</v>
      </c>
      <c r="H168" s="7"/>
      <c r="I168" s="7" t="str">
        <f t="shared" si="1"/>
        <v>Dawn Thirkell</v>
      </c>
      <c r="K168" s="4" t="s">
        <v>775</v>
      </c>
    </row>
    <row r="169" spans="1:11" ht="12.75">
      <c r="A169" s="8">
        <v>168</v>
      </c>
      <c r="B169" s="7" t="s">
        <v>935</v>
      </c>
      <c r="C169" s="7" t="s">
        <v>168</v>
      </c>
      <c r="D169" s="7" t="s">
        <v>17</v>
      </c>
      <c r="E169" s="7"/>
      <c r="F169" s="7"/>
      <c r="G169" s="7" t="s">
        <v>73</v>
      </c>
      <c r="H169" s="7"/>
      <c r="I169" s="7" t="str">
        <f t="shared" si="1"/>
        <v>Henry McAlister</v>
      </c>
      <c r="K169" s="4" t="s">
        <v>775</v>
      </c>
    </row>
    <row r="170" spans="1:11" ht="12.75">
      <c r="A170" s="8">
        <v>169</v>
      </c>
      <c r="B170" s="7" t="s">
        <v>993</v>
      </c>
      <c r="C170" s="7" t="s">
        <v>1106</v>
      </c>
      <c r="D170" s="7" t="s">
        <v>17</v>
      </c>
      <c r="E170" s="7"/>
      <c r="F170" s="7"/>
      <c r="G170" s="7" t="s">
        <v>16</v>
      </c>
      <c r="H170" s="7"/>
      <c r="I170" s="7" t="str">
        <f t="shared" si="1"/>
        <v>Josh Craik</v>
      </c>
      <c r="K170" s="4" t="s">
        <v>775</v>
      </c>
    </row>
    <row r="171" spans="1:11" ht="12.75">
      <c r="A171" s="8">
        <v>170</v>
      </c>
      <c r="B171" s="7" t="s">
        <v>765</v>
      </c>
      <c r="C171" s="7" t="s">
        <v>1107</v>
      </c>
      <c r="D171" s="7" t="s">
        <v>17</v>
      </c>
      <c r="E171" s="7"/>
      <c r="F171" s="7"/>
      <c r="G171" s="7" t="s">
        <v>16</v>
      </c>
      <c r="H171" s="7"/>
      <c r="I171" s="7" t="str">
        <f t="shared" si="1"/>
        <v>Paul Clarke</v>
      </c>
      <c r="K171" s="4" t="s">
        <v>775</v>
      </c>
    </row>
    <row r="172" spans="1:11" ht="12.75">
      <c r="A172" s="8">
        <v>171</v>
      </c>
      <c r="B172" s="7" t="s">
        <v>901</v>
      </c>
      <c r="C172" s="7" t="s">
        <v>560</v>
      </c>
      <c r="D172" s="7" t="s">
        <v>21</v>
      </c>
      <c r="E172" s="7"/>
      <c r="F172" s="7"/>
      <c r="G172" s="7" t="s">
        <v>63</v>
      </c>
      <c r="H172" s="7"/>
      <c r="I172" s="7" t="str">
        <f t="shared" si="1"/>
        <v>Evie Collins</v>
      </c>
      <c r="K172" s="4" t="s">
        <v>775</v>
      </c>
    </row>
    <row r="173" spans="1:11" ht="12.75">
      <c r="A173" s="8">
        <v>172</v>
      </c>
      <c r="B173" s="7" t="s">
        <v>697</v>
      </c>
      <c r="C173" s="7" t="s">
        <v>402</v>
      </c>
      <c r="D173" s="7" t="s">
        <v>17</v>
      </c>
      <c r="E173" s="7"/>
      <c r="F173" s="7"/>
      <c r="G173" s="7" t="s">
        <v>73</v>
      </c>
      <c r="H173" s="7"/>
      <c r="I173" s="7" t="str">
        <f t="shared" si="1"/>
        <v>Owen Davidson</v>
      </c>
      <c r="K173" s="4" t="s">
        <v>775</v>
      </c>
    </row>
    <row r="174" spans="1:11" ht="12.75">
      <c r="A174" s="8">
        <v>173</v>
      </c>
      <c r="B174" s="7" t="s">
        <v>900</v>
      </c>
      <c r="C174" s="7" t="s">
        <v>1198</v>
      </c>
      <c r="D174" s="7" t="s">
        <v>21</v>
      </c>
      <c r="E174" s="7"/>
      <c r="F174" s="7"/>
      <c r="G174" s="7" t="s">
        <v>1</v>
      </c>
      <c r="H174" s="7"/>
      <c r="I174" s="7" t="str">
        <f t="shared" si="1"/>
        <v>Tayla-Jai Greenfield</v>
      </c>
      <c r="K174" s="4" t="s">
        <v>775</v>
      </c>
    </row>
    <row r="175" spans="1:11" ht="12.75">
      <c r="A175" s="8">
        <v>174</v>
      </c>
      <c r="B175" s="7" t="s">
        <v>1108</v>
      </c>
      <c r="C175" s="7" t="s">
        <v>42</v>
      </c>
      <c r="D175" s="7" t="s">
        <v>17</v>
      </c>
      <c r="E175" s="7"/>
      <c r="F175" s="7"/>
      <c r="G175" s="7" t="s">
        <v>37</v>
      </c>
      <c r="H175" s="7"/>
      <c r="I175" s="7" t="str">
        <f t="shared" si="1"/>
        <v>Kyle Wilkinson</v>
      </c>
      <c r="K175" s="4" t="s">
        <v>775</v>
      </c>
    </row>
    <row r="176" spans="1:11" ht="12.75">
      <c r="A176" s="8">
        <v>175</v>
      </c>
      <c r="B176" s="7"/>
      <c r="C176" s="7"/>
      <c r="D176" s="7"/>
      <c r="E176" s="7"/>
      <c r="F176" s="7"/>
      <c r="G176" s="7"/>
      <c r="H176" s="7"/>
      <c r="I176" s="7" t="str">
        <f t="shared" si="1"/>
        <v> </v>
      </c>
      <c r="K176" s="4" t="s">
        <v>775</v>
      </c>
    </row>
    <row r="177" spans="1:11" ht="12.75">
      <c r="A177" s="8">
        <v>176</v>
      </c>
      <c r="B177" s="7"/>
      <c r="C177" s="7"/>
      <c r="D177" s="7"/>
      <c r="E177" s="7"/>
      <c r="F177" s="7"/>
      <c r="G177" s="7"/>
      <c r="H177" s="7"/>
      <c r="I177" s="7" t="str">
        <f t="shared" si="1"/>
        <v> </v>
      </c>
      <c r="K177" s="4" t="s">
        <v>775</v>
      </c>
    </row>
    <row r="178" spans="1:11" ht="12.75">
      <c r="A178" s="8">
        <v>177</v>
      </c>
      <c r="B178" s="7"/>
      <c r="C178" s="7"/>
      <c r="D178" s="7"/>
      <c r="E178" s="7"/>
      <c r="F178" s="7"/>
      <c r="G178" s="7"/>
      <c r="H178" s="7"/>
      <c r="I178" s="7" t="str">
        <f t="shared" si="1"/>
        <v> </v>
      </c>
      <c r="K178" s="4" t="s">
        <v>775</v>
      </c>
    </row>
    <row r="179" spans="1:11" ht="12.75">
      <c r="A179" s="8">
        <v>178</v>
      </c>
      <c r="B179" s="7"/>
      <c r="C179" s="7"/>
      <c r="D179" s="7"/>
      <c r="E179" s="7"/>
      <c r="F179" s="7"/>
      <c r="G179" s="7"/>
      <c r="H179" s="7"/>
      <c r="I179" s="7" t="str">
        <f t="shared" si="1"/>
        <v> </v>
      </c>
      <c r="K179" s="4" t="s">
        <v>775</v>
      </c>
    </row>
    <row r="180" spans="1:11" ht="12.75">
      <c r="A180" s="8">
        <v>179</v>
      </c>
      <c r="B180" s="7"/>
      <c r="C180" s="7"/>
      <c r="D180" s="7"/>
      <c r="E180" s="7"/>
      <c r="F180" s="7"/>
      <c r="G180" s="7"/>
      <c r="H180" s="7"/>
      <c r="I180" s="7" t="str">
        <f t="shared" si="1"/>
        <v> </v>
      </c>
      <c r="K180" s="4" t="s">
        <v>775</v>
      </c>
    </row>
    <row r="181" spans="1:11" ht="12.75">
      <c r="A181" s="8">
        <v>180</v>
      </c>
      <c r="B181" s="7"/>
      <c r="C181" s="7"/>
      <c r="D181" s="7"/>
      <c r="E181" s="7"/>
      <c r="F181" s="7"/>
      <c r="G181" s="7"/>
      <c r="H181" s="7"/>
      <c r="I181" s="7" t="str">
        <f t="shared" si="1"/>
        <v> </v>
      </c>
      <c r="K181" s="4" t="s">
        <v>775</v>
      </c>
    </row>
    <row r="182" spans="1:11" ht="12.75">
      <c r="A182" s="8">
        <v>181</v>
      </c>
      <c r="B182" s="7"/>
      <c r="C182" s="7"/>
      <c r="D182" s="7"/>
      <c r="E182" s="7"/>
      <c r="F182" s="7"/>
      <c r="G182" s="7"/>
      <c r="H182" s="7"/>
      <c r="I182" s="7" t="str">
        <f t="shared" si="1"/>
        <v> </v>
      </c>
      <c r="K182" s="4" t="s">
        <v>775</v>
      </c>
    </row>
    <row r="183" spans="1:11" ht="12.75">
      <c r="A183" s="8">
        <v>182</v>
      </c>
      <c r="B183" s="7"/>
      <c r="C183" s="7"/>
      <c r="D183" s="7"/>
      <c r="E183" s="7"/>
      <c r="F183" s="7"/>
      <c r="G183" s="7"/>
      <c r="H183" s="7"/>
      <c r="I183" s="7" t="str">
        <f t="shared" si="1"/>
        <v> </v>
      </c>
      <c r="K183" s="4" t="s">
        <v>775</v>
      </c>
    </row>
    <row r="184" spans="1:11" ht="12.75">
      <c r="A184" s="8">
        <v>183</v>
      </c>
      <c r="B184" s="7"/>
      <c r="C184" s="7"/>
      <c r="D184" s="7"/>
      <c r="E184" s="7"/>
      <c r="F184" s="7"/>
      <c r="G184" s="7"/>
      <c r="H184" s="7"/>
      <c r="I184" s="7" t="str">
        <f t="shared" si="1"/>
        <v> </v>
      </c>
      <c r="K184" s="4" t="s">
        <v>775</v>
      </c>
    </row>
    <row r="185" spans="1:11" ht="12.75">
      <c r="A185" s="8">
        <v>184</v>
      </c>
      <c r="B185" s="7"/>
      <c r="C185" s="7"/>
      <c r="D185" s="7"/>
      <c r="E185" s="7"/>
      <c r="F185" s="7"/>
      <c r="G185" s="7"/>
      <c r="H185" s="7"/>
      <c r="I185" s="7" t="str">
        <f t="shared" si="1"/>
        <v> </v>
      </c>
      <c r="K185" s="4" t="s">
        <v>775</v>
      </c>
    </row>
    <row r="186" spans="1:11" ht="12.75">
      <c r="A186" s="8">
        <v>185</v>
      </c>
      <c r="B186" s="7"/>
      <c r="C186" s="7"/>
      <c r="D186" s="7"/>
      <c r="E186" s="7"/>
      <c r="F186" s="7"/>
      <c r="G186" s="7"/>
      <c r="H186" s="7"/>
      <c r="I186" s="7" t="str">
        <f t="shared" si="1"/>
        <v> </v>
      </c>
      <c r="K186" s="4" t="s">
        <v>775</v>
      </c>
    </row>
    <row r="187" spans="1:11" ht="12.75">
      <c r="A187" s="8">
        <v>186</v>
      </c>
      <c r="B187" s="7"/>
      <c r="C187" s="7"/>
      <c r="D187" s="7"/>
      <c r="E187" s="7"/>
      <c r="F187" s="7"/>
      <c r="G187" s="7"/>
      <c r="H187" s="7"/>
      <c r="I187" s="7" t="str">
        <f t="shared" si="1"/>
        <v> </v>
      </c>
      <c r="K187" s="4" t="s">
        <v>775</v>
      </c>
    </row>
    <row r="188" spans="1:11" ht="12.75">
      <c r="A188" s="8">
        <v>187</v>
      </c>
      <c r="B188" s="7"/>
      <c r="C188" s="7"/>
      <c r="D188" s="7"/>
      <c r="E188" s="7"/>
      <c r="F188" s="7"/>
      <c r="G188" s="7"/>
      <c r="H188" s="7"/>
      <c r="I188" s="7" t="str">
        <f t="shared" si="1"/>
        <v> </v>
      </c>
      <c r="K188" s="4" t="s">
        <v>775</v>
      </c>
    </row>
    <row r="189" spans="1:11" ht="12.75">
      <c r="A189" s="8">
        <v>188</v>
      </c>
      <c r="B189" s="7"/>
      <c r="C189" s="7"/>
      <c r="D189" s="7"/>
      <c r="E189" s="7"/>
      <c r="F189" s="7"/>
      <c r="G189" s="7"/>
      <c r="H189" s="7"/>
      <c r="I189" s="7" t="str">
        <f t="shared" si="1"/>
        <v> </v>
      </c>
      <c r="K189" s="4" t="s">
        <v>775</v>
      </c>
    </row>
    <row r="190" spans="1:11" ht="12.75">
      <c r="A190" s="8">
        <v>189</v>
      </c>
      <c r="B190" s="7"/>
      <c r="C190" s="7"/>
      <c r="D190" s="7"/>
      <c r="E190" s="7"/>
      <c r="F190" s="7"/>
      <c r="G190" s="7"/>
      <c r="H190" s="7"/>
      <c r="I190" s="7" t="str">
        <f t="shared" si="1"/>
        <v> </v>
      </c>
      <c r="K190" s="4" t="s">
        <v>775</v>
      </c>
    </row>
    <row r="191" spans="1:11" ht="12.75">
      <c r="A191" s="8">
        <v>190</v>
      </c>
      <c r="B191" s="7"/>
      <c r="C191" s="7"/>
      <c r="D191" s="7"/>
      <c r="E191" s="7"/>
      <c r="F191" s="7"/>
      <c r="G191" s="7"/>
      <c r="H191" s="7"/>
      <c r="I191" s="7" t="str">
        <f t="shared" si="1"/>
        <v> </v>
      </c>
      <c r="K191" s="4" t="s">
        <v>775</v>
      </c>
    </row>
    <row r="192" spans="1:11" ht="12.75">
      <c r="A192" s="8">
        <v>191</v>
      </c>
      <c r="B192" s="7"/>
      <c r="C192" s="7"/>
      <c r="D192" s="7"/>
      <c r="E192" s="7"/>
      <c r="F192" s="7"/>
      <c r="G192" s="7"/>
      <c r="H192" s="7"/>
      <c r="I192" s="7" t="str">
        <f t="shared" si="1"/>
        <v> </v>
      </c>
      <c r="K192" s="4" t="s">
        <v>775</v>
      </c>
    </row>
    <row r="193" spans="1:11" ht="12.75">
      <c r="A193" s="8">
        <v>192</v>
      </c>
      <c r="B193" s="7"/>
      <c r="C193" s="7"/>
      <c r="D193" s="7"/>
      <c r="E193" s="7"/>
      <c r="F193" s="7"/>
      <c r="G193" s="7"/>
      <c r="H193" s="7"/>
      <c r="I193" s="7" t="str">
        <f t="shared" si="1"/>
        <v> </v>
      </c>
      <c r="K193" s="4" t="s">
        <v>775</v>
      </c>
    </row>
    <row r="194" spans="1:11" ht="12.75">
      <c r="A194" s="8">
        <v>193</v>
      </c>
      <c r="B194" s="7"/>
      <c r="C194" s="7"/>
      <c r="D194" s="7"/>
      <c r="E194" s="7"/>
      <c r="F194" s="7"/>
      <c r="G194" s="7"/>
      <c r="H194" s="7"/>
      <c r="I194" s="7" t="str">
        <f t="shared" si="1"/>
        <v> </v>
      </c>
      <c r="K194" s="4" t="s">
        <v>775</v>
      </c>
    </row>
    <row r="195" spans="1:11" ht="12.75">
      <c r="A195" s="8">
        <v>194</v>
      </c>
      <c r="B195" s="7"/>
      <c r="C195" s="7"/>
      <c r="D195" s="7"/>
      <c r="E195" s="7"/>
      <c r="F195" s="7"/>
      <c r="G195" s="7"/>
      <c r="H195" s="7"/>
      <c r="I195" s="7" t="str">
        <f t="shared" si="1"/>
        <v> </v>
      </c>
      <c r="K195" s="4" t="s">
        <v>775</v>
      </c>
    </row>
    <row r="196" spans="1:11" ht="12.75">
      <c r="A196" s="8">
        <v>195</v>
      </c>
      <c r="B196" s="7"/>
      <c r="C196" s="7"/>
      <c r="D196" s="7"/>
      <c r="E196" s="7"/>
      <c r="F196" s="7"/>
      <c r="G196" s="7"/>
      <c r="H196" s="7"/>
      <c r="I196" s="7" t="str">
        <f t="shared" si="1"/>
        <v> </v>
      </c>
      <c r="K196" s="4" t="s">
        <v>775</v>
      </c>
    </row>
    <row r="197" spans="1:11" ht="12.75">
      <c r="A197" s="8">
        <v>196</v>
      </c>
      <c r="B197" s="7"/>
      <c r="C197" s="7"/>
      <c r="D197" s="7"/>
      <c r="E197" s="7"/>
      <c r="F197" s="7"/>
      <c r="G197" s="7"/>
      <c r="H197" s="7"/>
      <c r="I197" s="7" t="str">
        <f t="shared" si="1"/>
        <v> </v>
      </c>
      <c r="K197" s="4" t="s">
        <v>775</v>
      </c>
    </row>
    <row r="198" spans="1:11" ht="12.75">
      <c r="A198" s="8">
        <v>197</v>
      </c>
      <c r="B198" s="7"/>
      <c r="C198" s="7"/>
      <c r="D198" s="7"/>
      <c r="E198" s="7"/>
      <c r="F198" s="7"/>
      <c r="G198" s="7"/>
      <c r="H198" s="7"/>
      <c r="I198" s="7" t="str">
        <f t="shared" si="1"/>
        <v> </v>
      </c>
      <c r="K198" s="4" t="s">
        <v>775</v>
      </c>
    </row>
    <row r="199" spans="1:11" ht="12.75">
      <c r="A199" s="8">
        <v>198</v>
      </c>
      <c r="B199" s="7"/>
      <c r="C199" s="7"/>
      <c r="D199" s="7"/>
      <c r="E199" s="7"/>
      <c r="F199" s="7"/>
      <c r="G199" s="7"/>
      <c r="H199" s="7"/>
      <c r="I199" s="7" t="str">
        <f aca="true" t="shared" si="2" ref="I199:I210">C199&amp;" "&amp;B199</f>
        <v> </v>
      </c>
      <c r="K199" s="4" t="s">
        <v>775</v>
      </c>
    </row>
    <row r="200" spans="1:11" ht="12.75">
      <c r="A200" s="8">
        <v>199</v>
      </c>
      <c r="B200" s="7"/>
      <c r="C200" s="7"/>
      <c r="D200" s="7"/>
      <c r="E200" s="7"/>
      <c r="F200" s="7"/>
      <c r="G200" s="7"/>
      <c r="H200" s="7"/>
      <c r="I200" s="7" t="str">
        <f t="shared" si="2"/>
        <v> </v>
      </c>
      <c r="K200" s="4" t="s">
        <v>775</v>
      </c>
    </row>
    <row r="201" spans="1:11" ht="12.75">
      <c r="A201" s="8">
        <v>200</v>
      </c>
      <c r="B201" s="7" t="s">
        <v>514</v>
      </c>
      <c r="C201" s="7" t="s">
        <v>1076</v>
      </c>
      <c r="D201" s="7" t="s">
        <v>17</v>
      </c>
      <c r="E201" s="7"/>
      <c r="F201" s="7"/>
      <c r="G201" s="7" t="s">
        <v>94</v>
      </c>
      <c r="H201" s="7"/>
      <c r="I201" s="7" t="str">
        <f t="shared" si="2"/>
        <v>John Scott</v>
      </c>
      <c r="K201" s="4" t="s">
        <v>776</v>
      </c>
    </row>
    <row r="202" spans="1:11" ht="12.75">
      <c r="A202" s="8">
        <v>201</v>
      </c>
      <c r="B202" s="7" t="s">
        <v>1077</v>
      </c>
      <c r="C202" s="7" t="s">
        <v>417</v>
      </c>
      <c r="D202" s="7" t="s">
        <v>17</v>
      </c>
      <c r="E202" s="7"/>
      <c r="F202" s="7"/>
      <c r="G202" s="7" t="s">
        <v>73</v>
      </c>
      <c r="H202" s="7"/>
      <c r="I202" s="7" t="str">
        <f t="shared" si="2"/>
        <v>Michael Bishenden</v>
      </c>
      <c r="K202" s="4" t="s">
        <v>776</v>
      </c>
    </row>
    <row r="203" spans="1:11" ht="12.75">
      <c r="A203" s="8">
        <v>202</v>
      </c>
      <c r="B203" s="7" t="s">
        <v>514</v>
      </c>
      <c r="C203" s="7" t="s">
        <v>47</v>
      </c>
      <c r="D203" s="7" t="s">
        <v>17</v>
      </c>
      <c r="E203" s="7"/>
      <c r="F203" s="7"/>
      <c r="G203" s="7" t="s">
        <v>37</v>
      </c>
      <c r="H203" s="7"/>
      <c r="I203" s="7" t="str">
        <f t="shared" si="2"/>
        <v>David Scott</v>
      </c>
      <c r="K203" s="4" t="s">
        <v>776</v>
      </c>
    </row>
    <row r="204" spans="1:11" ht="12.75">
      <c r="A204" s="8">
        <v>203</v>
      </c>
      <c r="B204" s="7"/>
      <c r="C204" s="7"/>
      <c r="D204" s="7"/>
      <c r="E204" s="7"/>
      <c r="F204" s="7"/>
      <c r="G204" s="7"/>
      <c r="H204" s="7"/>
      <c r="I204" s="7" t="str">
        <f t="shared" si="2"/>
        <v> </v>
      </c>
      <c r="K204" s="4" t="s">
        <v>776</v>
      </c>
    </row>
    <row r="205" spans="1:11" ht="12.75">
      <c r="A205" s="8">
        <v>204</v>
      </c>
      <c r="B205" s="7"/>
      <c r="C205" s="7"/>
      <c r="D205" s="7"/>
      <c r="E205" s="7"/>
      <c r="F205" s="7"/>
      <c r="G205" s="7"/>
      <c r="H205" s="7"/>
      <c r="I205" s="7" t="str">
        <f t="shared" si="2"/>
        <v> </v>
      </c>
      <c r="K205" s="4" t="s">
        <v>776</v>
      </c>
    </row>
    <row r="206" spans="1:11" ht="12.75">
      <c r="A206" s="8">
        <v>205</v>
      </c>
      <c r="B206" s="7"/>
      <c r="C206" s="7"/>
      <c r="D206" s="7"/>
      <c r="E206" s="7"/>
      <c r="F206" s="7"/>
      <c r="G206" s="7"/>
      <c r="H206" s="7"/>
      <c r="I206" s="7" t="str">
        <f t="shared" si="2"/>
        <v> </v>
      </c>
      <c r="K206" s="4" t="s">
        <v>776</v>
      </c>
    </row>
    <row r="207" spans="1:11" ht="12.75">
      <c r="A207" s="8">
        <v>206</v>
      </c>
      <c r="B207" s="7"/>
      <c r="C207" s="7"/>
      <c r="D207" s="7"/>
      <c r="E207" s="7"/>
      <c r="F207" s="7"/>
      <c r="G207" s="7"/>
      <c r="H207" s="7"/>
      <c r="I207" s="7" t="str">
        <f t="shared" si="2"/>
        <v> </v>
      </c>
      <c r="K207" s="4" t="s">
        <v>776</v>
      </c>
    </row>
    <row r="208" spans="1:11" ht="12.75">
      <c r="A208" s="8">
        <v>207</v>
      </c>
      <c r="B208" s="7"/>
      <c r="C208" s="7"/>
      <c r="D208" s="7"/>
      <c r="E208" s="7"/>
      <c r="F208" s="7"/>
      <c r="G208" s="7"/>
      <c r="H208" s="7"/>
      <c r="I208" s="7" t="str">
        <f t="shared" si="2"/>
        <v> </v>
      </c>
      <c r="K208" s="4" t="s">
        <v>776</v>
      </c>
    </row>
    <row r="209" spans="1:11" ht="12.75">
      <c r="A209" s="8">
        <v>208</v>
      </c>
      <c r="B209" s="7"/>
      <c r="C209" s="7"/>
      <c r="D209" s="7"/>
      <c r="E209" s="7"/>
      <c r="F209" s="7"/>
      <c r="G209" s="7"/>
      <c r="H209" s="7"/>
      <c r="I209" s="7" t="str">
        <f t="shared" si="2"/>
        <v> </v>
      </c>
      <c r="K209" s="4" t="s">
        <v>776</v>
      </c>
    </row>
    <row r="210" spans="1:11" ht="12.75">
      <c r="A210" s="8">
        <v>209</v>
      </c>
      <c r="B210" s="7"/>
      <c r="C210" s="7"/>
      <c r="D210" s="7"/>
      <c r="E210" s="7"/>
      <c r="F210" s="7"/>
      <c r="G210" s="7"/>
      <c r="H210" s="7"/>
      <c r="I210" s="7" t="str">
        <f t="shared" si="2"/>
        <v> </v>
      </c>
      <c r="K210" s="4" t="s">
        <v>776</v>
      </c>
    </row>
    <row r="211" spans="1:11" ht="12.75">
      <c r="A211" s="8">
        <v>210</v>
      </c>
      <c r="B211" s="7"/>
      <c r="C211" s="7"/>
      <c r="D211" s="7"/>
      <c r="E211" s="7"/>
      <c r="F211" s="7"/>
      <c r="G211" s="7"/>
      <c r="H211" s="7"/>
      <c r="I211" s="7"/>
      <c r="K211" s="4" t="s">
        <v>776</v>
      </c>
    </row>
    <row r="212" spans="1:11" ht="12.75">
      <c r="A212" s="8">
        <v>211</v>
      </c>
      <c r="B212" s="7"/>
      <c r="C212" s="7"/>
      <c r="D212" s="7"/>
      <c r="E212" s="7"/>
      <c r="F212" s="7"/>
      <c r="G212" s="7"/>
      <c r="H212" s="7"/>
      <c r="I212" s="7"/>
      <c r="K212" s="4" t="s">
        <v>776</v>
      </c>
    </row>
    <row r="213" spans="1:11" ht="12.75">
      <c r="A213" s="8">
        <v>212</v>
      </c>
      <c r="B213" s="7"/>
      <c r="C213" s="7"/>
      <c r="D213" s="7"/>
      <c r="E213" s="7"/>
      <c r="F213" s="7"/>
      <c r="G213" s="7"/>
      <c r="H213" s="7"/>
      <c r="I213" s="7"/>
      <c r="K213" s="4" t="s">
        <v>776</v>
      </c>
    </row>
    <row r="214" spans="1:11" ht="12.75">
      <c r="A214" s="8">
        <v>213</v>
      </c>
      <c r="B214" s="7"/>
      <c r="C214" s="7"/>
      <c r="D214" s="7"/>
      <c r="E214" s="7"/>
      <c r="F214" s="7"/>
      <c r="G214" s="7"/>
      <c r="H214" s="7"/>
      <c r="I214" s="7"/>
      <c r="K214" s="4" t="s">
        <v>776</v>
      </c>
    </row>
    <row r="215" spans="1:11" ht="12.75">
      <c r="A215" s="8">
        <v>214</v>
      </c>
      <c r="B215" s="7"/>
      <c r="C215" s="7"/>
      <c r="D215" s="7"/>
      <c r="E215" s="7"/>
      <c r="F215" s="7"/>
      <c r="G215" s="7"/>
      <c r="H215" s="7"/>
      <c r="I215" s="7"/>
      <c r="K215" s="4" t="s">
        <v>776</v>
      </c>
    </row>
    <row r="216" spans="1:11" ht="12.75">
      <c r="A216" s="8">
        <v>215</v>
      </c>
      <c r="B216" s="7"/>
      <c r="C216" s="7"/>
      <c r="D216" s="7"/>
      <c r="E216" s="7"/>
      <c r="F216" s="7"/>
      <c r="G216" s="7"/>
      <c r="H216" s="7"/>
      <c r="I216" s="7"/>
      <c r="K216" s="4" t="s">
        <v>776</v>
      </c>
    </row>
    <row r="217" spans="1:11" ht="12.75">
      <c r="A217" s="8">
        <v>216</v>
      </c>
      <c r="B217" s="7"/>
      <c r="C217" s="7"/>
      <c r="D217" s="7"/>
      <c r="E217" s="7"/>
      <c r="F217" s="7"/>
      <c r="G217" s="7"/>
      <c r="H217" s="7"/>
      <c r="I217" s="7"/>
      <c r="K217" s="4" t="s">
        <v>776</v>
      </c>
    </row>
    <row r="218" spans="1:11" ht="12.75">
      <c r="A218" s="8">
        <v>217</v>
      </c>
      <c r="B218" s="7"/>
      <c r="C218" s="7"/>
      <c r="D218" s="7"/>
      <c r="E218" s="7"/>
      <c r="F218" s="7"/>
      <c r="G218" s="7"/>
      <c r="H218" s="7"/>
      <c r="I218" s="7"/>
      <c r="K218" s="4" t="s">
        <v>776</v>
      </c>
    </row>
    <row r="219" spans="1:11" ht="12.75">
      <c r="A219" s="8">
        <v>218</v>
      </c>
      <c r="B219" s="7"/>
      <c r="C219" s="7"/>
      <c r="D219" s="7"/>
      <c r="E219" s="7"/>
      <c r="F219" s="7"/>
      <c r="G219" s="7"/>
      <c r="H219" s="7"/>
      <c r="I219" s="7"/>
      <c r="K219" s="4" t="s">
        <v>776</v>
      </c>
    </row>
    <row r="220" spans="1:11" ht="12.75">
      <c r="A220" s="8">
        <v>219</v>
      </c>
      <c r="B220" s="7"/>
      <c r="C220" s="7"/>
      <c r="D220" s="7"/>
      <c r="E220" s="7"/>
      <c r="F220" s="7"/>
      <c r="G220" s="7"/>
      <c r="H220" s="7"/>
      <c r="I220" s="7"/>
      <c r="K220" s="4" t="s">
        <v>776</v>
      </c>
    </row>
    <row r="221" spans="1:11" ht="12.75">
      <c r="A221" s="8">
        <v>220</v>
      </c>
      <c r="B221" s="7"/>
      <c r="C221" s="7"/>
      <c r="D221" s="7"/>
      <c r="E221" s="7"/>
      <c r="F221" s="7"/>
      <c r="G221" s="7"/>
      <c r="H221" s="7"/>
      <c r="I221" s="7"/>
      <c r="K221" s="4" t="s">
        <v>776</v>
      </c>
    </row>
    <row r="222" spans="1:11" ht="12.75">
      <c r="A222" s="8">
        <v>221</v>
      </c>
      <c r="B222" s="7"/>
      <c r="C222" s="7"/>
      <c r="D222" s="7"/>
      <c r="E222" s="7"/>
      <c r="F222" s="7"/>
      <c r="G222" s="7"/>
      <c r="H222" s="7"/>
      <c r="I222" s="7"/>
      <c r="K222" s="4" t="s">
        <v>776</v>
      </c>
    </row>
    <row r="223" spans="1:11" ht="12.75">
      <c r="A223" s="8">
        <v>222</v>
      </c>
      <c r="B223" s="7"/>
      <c r="C223" s="7"/>
      <c r="D223" s="7"/>
      <c r="E223" s="7"/>
      <c r="F223" s="7"/>
      <c r="G223" s="7"/>
      <c r="H223" s="7"/>
      <c r="I223" s="7"/>
      <c r="K223" s="4" t="s">
        <v>776</v>
      </c>
    </row>
    <row r="224" spans="1:11" ht="12.75">
      <c r="A224" s="8">
        <v>223</v>
      </c>
      <c r="B224" s="7"/>
      <c r="C224" s="7"/>
      <c r="D224" s="7"/>
      <c r="E224" s="7"/>
      <c r="F224" s="7"/>
      <c r="G224" s="7"/>
      <c r="H224" s="7"/>
      <c r="I224" s="7"/>
      <c r="K224" s="4" t="s">
        <v>776</v>
      </c>
    </row>
    <row r="225" spans="1:11" ht="12.75">
      <c r="A225" s="8">
        <v>224</v>
      </c>
      <c r="B225" s="7"/>
      <c r="C225" s="7"/>
      <c r="D225" s="7"/>
      <c r="E225" s="7"/>
      <c r="F225" s="7"/>
      <c r="G225" s="7"/>
      <c r="H225" s="7"/>
      <c r="I225" s="7"/>
      <c r="K225" s="4" t="s">
        <v>776</v>
      </c>
    </row>
    <row r="226" spans="1:11" ht="12.75">
      <c r="A226" s="8">
        <v>225</v>
      </c>
      <c r="B226" s="7"/>
      <c r="C226" s="7"/>
      <c r="D226" s="7"/>
      <c r="E226" s="7"/>
      <c r="F226" s="7"/>
      <c r="G226" s="7"/>
      <c r="H226" s="7"/>
      <c r="I226" s="7"/>
      <c r="K226" s="4" t="s">
        <v>776</v>
      </c>
    </row>
    <row r="227" spans="1:11" ht="12.75">
      <c r="A227" s="8">
        <v>226</v>
      </c>
      <c r="B227" s="7"/>
      <c r="C227" s="7"/>
      <c r="D227" s="7"/>
      <c r="E227" s="7"/>
      <c r="F227" s="7"/>
      <c r="G227" s="7"/>
      <c r="H227" s="7"/>
      <c r="I227" s="7"/>
      <c r="K227" s="4" t="s">
        <v>776</v>
      </c>
    </row>
    <row r="228" spans="1:11" ht="12.75">
      <c r="A228" s="8">
        <v>227</v>
      </c>
      <c r="B228" s="7"/>
      <c r="C228" s="7"/>
      <c r="D228" s="7"/>
      <c r="E228" s="7"/>
      <c r="F228" s="7"/>
      <c r="G228" s="7"/>
      <c r="H228" s="7"/>
      <c r="I228" s="7"/>
      <c r="K228" s="4" t="s">
        <v>776</v>
      </c>
    </row>
    <row r="229" spans="1:11" ht="12.75">
      <c r="A229" s="8">
        <v>228</v>
      </c>
      <c r="B229" s="7"/>
      <c r="C229" s="7"/>
      <c r="D229" s="7"/>
      <c r="E229" s="7"/>
      <c r="F229" s="7"/>
      <c r="G229" s="7"/>
      <c r="H229" s="7"/>
      <c r="I229" s="7"/>
      <c r="K229" s="4" t="s">
        <v>776</v>
      </c>
    </row>
    <row r="230" spans="1:11" ht="12.75">
      <c r="A230" s="8">
        <v>229</v>
      </c>
      <c r="B230" s="7"/>
      <c r="C230" s="7"/>
      <c r="D230" s="7"/>
      <c r="E230" s="7"/>
      <c r="F230" s="7"/>
      <c r="G230" s="7"/>
      <c r="H230" s="7"/>
      <c r="I230" s="7"/>
      <c r="K230" s="4" t="s">
        <v>776</v>
      </c>
    </row>
    <row r="231" spans="1:11" ht="12.75">
      <c r="A231" s="8">
        <v>230</v>
      </c>
      <c r="B231" s="7"/>
      <c r="C231" s="7"/>
      <c r="D231" s="7"/>
      <c r="E231" s="7"/>
      <c r="F231" s="7"/>
      <c r="G231" s="7"/>
      <c r="H231" s="7"/>
      <c r="I231" s="7"/>
      <c r="K231" s="4" t="s">
        <v>776</v>
      </c>
    </row>
    <row r="232" spans="1:11" ht="12.75">
      <c r="A232" s="8">
        <v>231</v>
      </c>
      <c r="B232" s="7"/>
      <c r="C232" s="7"/>
      <c r="D232" s="7"/>
      <c r="E232" s="7"/>
      <c r="F232" s="7"/>
      <c r="G232" s="7"/>
      <c r="H232" s="7"/>
      <c r="I232" s="7"/>
      <c r="K232" s="4" t="s">
        <v>776</v>
      </c>
    </row>
    <row r="233" spans="1:11" ht="12.75">
      <c r="A233" s="8">
        <v>232</v>
      </c>
      <c r="B233" s="7"/>
      <c r="C233" s="7"/>
      <c r="D233" s="7"/>
      <c r="E233" s="7"/>
      <c r="F233" s="7"/>
      <c r="G233" s="7"/>
      <c r="H233" s="7"/>
      <c r="I233" s="7"/>
      <c r="K233" s="4" t="s">
        <v>776</v>
      </c>
    </row>
    <row r="234" spans="1:11" ht="12.75">
      <c r="A234" s="8">
        <v>233</v>
      </c>
      <c r="B234" s="7"/>
      <c r="C234" s="7"/>
      <c r="D234" s="7"/>
      <c r="E234" s="7"/>
      <c r="F234" s="7"/>
      <c r="G234" s="7"/>
      <c r="H234" s="7"/>
      <c r="I234" s="7"/>
      <c r="K234" s="4" t="s">
        <v>776</v>
      </c>
    </row>
    <row r="235" spans="1:11" ht="12.75">
      <c r="A235" s="8">
        <v>234</v>
      </c>
      <c r="B235" s="7"/>
      <c r="C235" s="7"/>
      <c r="D235" s="7"/>
      <c r="E235" s="7"/>
      <c r="F235" s="7"/>
      <c r="G235" s="7"/>
      <c r="H235" s="7"/>
      <c r="I235" s="7"/>
      <c r="K235" s="4" t="s">
        <v>776</v>
      </c>
    </row>
    <row r="236" spans="1:11" ht="12.75">
      <c r="A236" s="8">
        <v>235</v>
      </c>
      <c r="B236" s="7"/>
      <c r="C236" s="7"/>
      <c r="D236" s="7"/>
      <c r="E236" s="7"/>
      <c r="F236" s="7"/>
      <c r="G236" s="7"/>
      <c r="H236" s="7"/>
      <c r="I236" s="7"/>
      <c r="K236" s="4" t="s">
        <v>776</v>
      </c>
    </row>
    <row r="237" spans="1:11" ht="12.75">
      <c r="A237" s="8">
        <v>236</v>
      </c>
      <c r="B237" s="7"/>
      <c r="C237" s="7"/>
      <c r="D237" s="7"/>
      <c r="E237" s="7"/>
      <c r="F237" s="7"/>
      <c r="G237" s="7"/>
      <c r="H237" s="7"/>
      <c r="I237" s="7"/>
      <c r="K237" s="4" t="s">
        <v>776</v>
      </c>
    </row>
    <row r="238" spans="1:11" ht="12.75">
      <c r="A238" s="8">
        <v>237</v>
      </c>
      <c r="B238" s="7"/>
      <c r="C238" s="7"/>
      <c r="D238" s="7"/>
      <c r="E238" s="7"/>
      <c r="F238" s="7"/>
      <c r="G238" s="7"/>
      <c r="H238" s="7"/>
      <c r="I238" s="7"/>
      <c r="K238" s="4" t="s">
        <v>776</v>
      </c>
    </row>
    <row r="239" spans="1:11" ht="12.75">
      <c r="A239" s="8">
        <v>238</v>
      </c>
      <c r="B239" s="7"/>
      <c r="C239" s="7"/>
      <c r="D239" s="7"/>
      <c r="E239" s="7"/>
      <c r="F239" s="7"/>
      <c r="G239" s="7"/>
      <c r="H239" s="7"/>
      <c r="I239" s="7"/>
      <c r="K239" s="4" t="s">
        <v>776</v>
      </c>
    </row>
    <row r="240" spans="1:11" ht="12.75">
      <c r="A240" s="8">
        <v>239</v>
      </c>
      <c r="B240" s="7"/>
      <c r="C240" s="7"/>
      <c r="D240" s="7"/>
      <c r="E240" s="7"/>
      <c r="F240" s="7"/>
      <c r="G240" s="7"/>
      <c r="H240" s="7"/>
      <c r="I240" s="7"/>
      <c r="K240" s="4" t="s">
        <v>776</v>
      </c>
    </row>
    <row r="241" spans="1:11" ht="12.75">
      <c r="A241" s="8">
        <v>240</v>
      </c>
      <c r="B241" s="7"/>
      <c r="C241" s="7"/>
      <c r="D241" s="7"/>
      <c r="E241" s="7"/>
      <c r="F241" s="7"/>
      <c r="G241" s="7"/>
      <c r="H241" s="7"/>
      <c r="I241" s="7"/>
      <c r="K241" s="4" t="s">
        <v>776</v>
      </c>
    </row>
    <row r="242" spans="1:11" ht="12.75">
      <c r="A242" s="8">
        <v>241</v>
      </c>
      <c r="B242" s="7"/>
      <c r="C242" s="7"/>
      <c r="D242" s="7"/>
      <c r="E242" s="7"/>
      <c r="F242" s="7"/>
      <c r="G242" s="7"/>
      <c r="H242" s="7"/>
      <c r="I242" s="7"/>
      <c r="K242" s="4" t="s">
        <v>776</v>
      </c>
    </row>
    <row r="243" spans="1:11" ht="12.75">
      <c r="A243" s="8">
        <v>242</v>
      </c>
      <c r="B243" s="7"/>
      <c r="C243" s="7"/>
      <c r="D243" s="7"/>
      <c r="E243" s="7"/>
      <c r="F243" s="7"/>
      <c r="G243" s="7"/>
      <c r="H243" s="7"/>
      <c r="I243" s="7"/>
      <c r="K243" s="4" t="s">
        <v>776</v>
      </c>
    </row>
    <row r="244" spans="1:11" ht="12.75">
      <c r="A244" s="8">
        <v>243</v>
      </c>
      <c r="B244" s="7"/>
      <c r="C244" s="7"/>
      <c r="D244" s="7"/>
      <c r="E244" s="7"/>
      <c r="F244" s="7"/>
      <c r="G244" s="7"/>
      <c r="H244" s="7"/>
      <c r="I244" s="7"/>
      <c r="K244" s="4" t="s">
        <v>776</v>
      </c>
    </row>
    <row r="245" spans="1:11" ht="12.75">
      <c r="A245" s="8">
        <v>244</v>
      </c>
      <c r="B245" s="7"/>
      <c r="C245" s="7"/>
      <c r="D245" s="7"/>
      <c r="E245" s="7"/>
      <c r="F245" s="7"/>
      <c r="G245" s="7"/>
      <c r="H245" s="7"/>
      <c r="I245" s="7"/>
      <c r="K245" s="4" t="s">
        <v>776</v>
      </c>
    </row>
    <row r="246" spans="1:11" ht="12.75">
      <c r="A246" s="8">
        <v>245</v>
      </c>
      <c r="B246" s="7"/>
      <c r="C246" s="7"/>
      <c r="D246" s="7"/>
      <c r="E246" s="7"/>
      <c r="F246" s="7"/>
      <c r="G246" s="7"/>
      <c r="H246" s="7"/>
      <c r="I246" s="7"/>
      <c r="K246" s="4" t="s">
        <v>776</v>
      </c>
    </row>
    <row r="247" spans="1:11" ht="12.75">
      <c r="A247" s="8">
        <v>246</v>
      </c>
      <c r="B247" s="7"/>
      <c r="C247" s="7"/>
      <c r="D247" s="7"/>
      <c r="E247" s="7"/>
      <c r="F247" s="7"/>
      <c r="G247" s="7"/>
      <c r="H247" s="7"/>
      <c r="I247" s="7"/>
      <c r="K247" s="4" t="s">
        <v>776</v>
      </c>
    </row>
    <row r="248" spans="1:11" ht="12.75">
      <c r="A248" s="8">
        <v>247</v>
      </c>
      <c r="B248" s="7"/>
      <c r="C248" s="7"/>
      <c r="D248" s="7"/>
      <c r="E248" s="7"/>
      <c r="F248" s="7"/>
      <c r="G248" s="7"/>
      <c r="H248" s="7"/>
      <c r="I248" s="7"/>
      <c r="K248" s="4" t="s">
        <v>776</v>
      </c>
    </row>
    <row r="249" spans="1:11" ht="12.75">
      <c r="A249" s="8">
        <v>248</v>
      </c>
      <c r="B249" s="7"/>
      <c r="C249" s="7"/>
      <c r="D249" s="7"/>
      <c r="E249" s="7"/>
      <c r="F249" s="7"/>
      <c r="G249" s="7"/>
      <c r="H249" s="7"/>
      <c r="I249" s="7"/>
      <c r="K249" s="4" t="s">
        <v>776</v>
      </c>
    </row>
    <row r="250" spans="1:11" ht="12.75">
      <c r="A250" s="8">
        <v>249</v>
      </c>
      <c r="B250" s="7"/>
      <c r="C250" s="7"/>
      <c r="D250" s="7"/>
      <c r="E250" s="7"/>
      <c r="F250" s="7"/>
      <c r="G250" s="7"/>
      <c r="H250" s="7"/>
      <c r="I250" s="7"/>
      <c r="K250" s="4" t="s">
        <v>776</v>
      </c>
    </row>
    <row r="251" spans="1:11" ht="12.75">
      <c r="A251" s="8">
        <v>250</v>
      </c>
      <c r="B251" s="7"/>
      <c r="C251" s="7"/>
      <c r="D251" s="7"/>
      <c r="E251" s="7"/>
      <c r="F251" s="7"/>
      <c r="G251" s="7"/>
      <c r="H251" s="7"/>
      <c r="I251" s="7"/>
      <c r="K251" s="4" t="s">
        <v>776</v>
      </c>
    </row>
    <row r="252" spans="1:11" ht="12.75">
      <c r="A252" s="8">
        <v>251</v>
      </c>
      <c r="B252" s="7"/>
      <c r="C252" s="7"/>
      <c r="D252" s="7"/>
      <c r="E252" s="7"/>
      <c r="F252" s="7"/>
      <c r="G252" s="7"/>
      <c r="H252" s="7"/>
      <c r="I252" s="7"/>
      <c r="K252" s="4" t="s">
        <v>776</v>
      </c>
    </row>
    <row r="253" spans="1:11" ht="12.75">
      <c r="A253" s="8">
        <v>252</v>
      </c>
      <c r="B253" s="7"/>
      <c r="C253" s="7"/>
      <c r="D253" s="7"/>
      <c r="E253" s="7"/>
      <c r="F253" s="7"/>
      <c r="G253" s="7"/>
      <c r="H253" s="7"/>
      <c r="I253" s="7"/>
      <c r="K253" s="4" t="s">
        <v>776</v>
      </c>
    </row>
    <row r="254" spans="1:11" ht="12.75">
      <c r="A254" s="8">
        <v>253</v>
      </c>
      <c r="B254" s="7"/>
      <c r="C254" s="7"/>
      <c r="D254" s="7"/>
      <c r="E254" s="7"/>
      <c r="F254" s="7"/>
      <c r="G254" s="7"/>
      <c r="H254" s="7"/>
      <c r="I254" s="7"/>
      <c r="K254" s="4" t="s">
        <v>776</v>
      </c>
    </row>
    <row r="255" spans="1:11" ht="12.75">
      <c r="A255" s="8">
        <v>254</v>
      </c>
      <c r="B255" s="7"/>
      <c r="C255" s="7"/>
      <c r="D255" s="7"/>
      <c r="E255" s="7"/>
      <c r="F255" s="7"/>
      <c r="G255" s="7"/>
      <c r="H255" s="7"/>
      <c r="I255" s="7"/>
      <c r="K255" s="4" t="s">
        <v>776</v>
      </c>
    </row>
    <row r="256" spans="1:11" ht="12.75">
      <c r="A256" s="8">
        <v>255</v>
      </c>
      <c r="B256" s="7"/>
      <c r="C256" s="7"/>
      <c r="D256" s="7"/>
      <c r="E256" s="7"/>
      <c r="F256" s="7"/>
      <c r="G256" s="7"/>
      <c r="H256" s="7"/>
      <c r="I256" s="7"/>
      <c r="K256" s="4" t="s">
        <v>776</v>
      </c>
    </row>
    <row r="257" spans="1:11" ht="12.75">
      <c r="A257" s="8">
        <v>256</v>
      </c>
      <c r="B257" s="7"/>
      <c r="C257" s="7"/>
      <c r="D257" s="7"/>
      <c r="E257" s="7"/>
      <c r="F257" s="7"/>
      <c r="G257" s="7"/>
      <c r="H257" s="7"/>
      <c r="I257" s="7"/>
      <c r="K257" s="4" t="s">
        <v>776</v>
      </c>
    </row>
    <row r="258" spans="1:11" ht="12.75">
      <c r="A258" s="8">
        <v>257</v>
      </c>
      <c r="B258" s="7"/>
      <c r="C258" s="7"/>
      <c r="D258" s="7"/>
      <c r="E258" s="7"/>
      <c r="F258" s="7"/>
      <c r="G258" s="7"/>
      <c r="H258" s="7"/>
      <c r="I258" s="7"/>
      <c r="K258" s="4" t="s">
        <v>776</v>
      </c>
    </row>
    <row r="259" spans="1:11" ht="12.75">
      <c r="A259" s="8">
        <v>258</v>
      </c>
      <c r="B259" s="7"/>
      <c r="C259" s="7"/>
      <c r="D259" s="7"/>
      <c r="E259" s="7"/>
      <c r="F259" s="7"/>
      <c r="G259" s="7"/>
      <c r="H259" s="7"/>
      <c r="I259" s="7"/>
      <c r="K259" s="4" t="s">
        <v>776</v>
      </c>
    </row>
    <row r="260" spans="1:11" ht="12.75">
      <c r="A260" s="8">
        <v>259</v>
      </c>
      <c r="B260" s="7"/>
      <c r="C260" s="7"/>
      <c r="D260" s="7"/>
      <c r="E260" s="7"/>
      <c r="F260" s="7"/>
      <c r="G260" s="7"/>
      <c r="H260" s="7"/>
      <c r="I260" s="7"/>
      <c r="K260" s="4" t="s">
        <v>776</v>
      </c>
    </row>
    <row r="261" spans="1:11" ht="12.75">
      <c r="A261" s="8">
        <v>260</v>
      </c>
      <c r="B261" s="7"/>
      <c r="C261" s="7"/>
      <c r="D261" s="7"/>
      <c r="E261" s="7"/>
      <c r="F261" s="7"/>
      <c r="G261" s="7"/>
      <c r="H261" s="7"/>
      <c r="I261" s="7"/>
      <c r="K261" s="4" t="s">
        <v>776</v>
      </c>
    </row>
    <row r="262" spans="1:11" ht="12.75">
      <c r="A262" s="8">
        <v>261</v>
      </c>
      <c r="B262" s="7"/>
      <c r="C262" s="7"/>
      <c r="D262" s="7"/>
      <c r="E262" s="7"/>
      <c r="F262" s="7"/>
      <c r="G262" s="7"/>
      <c r="H262" s="7"/>
      <c r="I262" s="7"/>
      <c r="K262" s="4" t="s">
        <v>776</v>
      </c>
    </row>
    <row r="263" spans="1:11" ht="12.75">
      <c r="A263" s="8">
        <v>262</v>
      </c>
      <c r="B263" s="7"/>
      <c r="C263" s="7"/>
      <c r="D263" s="7"/>
      <c r="E263" s="7"/>
      <c r="F263" s="7"/>
      <c r="G263" s="7"/>
      <c r="H263" s="7"/>
      <c r="I263" s="7"/>
      <c r="K263" s="4" t="s">
        <v>776</v>
      </c>
    </row>
    <row r="264" spans="1:11" ht="12.75">
      <c r="A264" s="8">
        <v>263</v>
      </c>
      <c r="B264" s="7"/>
      <c r="C264" s="7"/>
      <c r="D264" s="7"/>
      <c r="E264" s="7"/>
      <c r="F264" s="7"/>
      <c r="G264" s="7"/>
      <c r="H264" s="7"/>
      <c r="I264" s="7"/>
      <c r="K264" s="4" t="s">
        <v>776</v>
      </c>
    </row>
    <row r="265" spans="1:11" ht="12.75">
      <c r="A265" s="8">
        <v>264</v>
      </c>
      <c r="B265" s="7"/>
      <c r="C265" s="7"/>
      <c r="D265" s="7"/>
      <c r="E265" s="7"/>
      <c r="F265" s="7"/>
      <c r="G265" s="7"/>
      <c r="H265" s="7"/>
      <c r="I265" s="7"/>
      <c r="K265" s="4" t="s">
        <v>776</v>
      </c>
    </row>
    <row r="266" spans="1:11" ht="12.75">
      <c r="A266" s="8">
        <v>265</v>
      </c>
      <c r="B266" s="7"/>
      <c r="C266" s="7"/>
      <c r="D266" s="7"/>
      <c r="E266" s="7"/>
      <c r="F266" s="7"/>
      <c r="G266" s="7"/>
      <c r="H266" s="7"/>
      <c r="I266" s="7"/>
      <c r="K266" s="4" t="s">
        <v>776</v>
      </c>
    </row>
    <row r="267" spans="1:11" ht="12.75">
      <c r="A267" s="8">
        <v>266</v>
      </c>
      <c r="B267" s="7"/>
      <c r="C267" s="7"/>
      <c r="D267" s="7"/>
      <c r="E267" s="7"/>
      <c r="F267" s="7"/>
      <c r="G267" s="7"/>
      <c r="H267" s="7"/>
      <c r="I267" s="7"/>
      <c r="K267" s="4" t="s">
        <v>776</v>
      </c>
    </row>
    <row r="268" spans="1:11" ht="12.75">
      <c r="A268" s="8">
        <v>267</v>
      </c>
      <c r="B268" s="7"/>
      <c r="C268" s="7"/>
      <c r="D268" s="7"/>
      <c r="E268" s="7"/>
      <c r="F268" s="7"/>
      <c r="G268" s="7"/>
      <c r="H268" s="7"/>
      <c r="I268" s="7"/>
      <c r="K268" s="4" t="s">
        <v>776</v>
      </c>
    </row>
    <row r="269" spans="1:11" ht="12.75">
      <c r="A269" s="8">
        <v>268</v>
      </c>
      <c r="B269" s="7"/>
      <c r="C269" s="7"/>
      <c r="D269" s="7"/>
      <c r="E269" s="7"/>
      <c r="F269" s="7"/>
      <c r="G269" s="7"/>
      <c r="H269" s="7"/>
      <c r="I269" s="7"/>
      <c r="K269" s="4" t="s">
        <v>776</v>
      </c>
    </row>
    <row r="270" spans="1:11" ht="12.75">
      <c r="A270" s="8">
        <v>269</v>
      </c>
      <c r="B270" s="7"/>
      <c r="C270" s="7"/>
      <c r="D270" s="7"/>
      <c r="E270" s="7"/>
      <c r="F270" s="7"/>
      <c r="G270" s="7"/>
      <c r="H270" s="7"/>
      <c r="I270" s="7"/>
      <c r="K270" s="4" t="s">
        <v>776</v>
      </c>
    </row>
    <row r="271" spans="1:11" ht="12.75">
      <c r="A271" s="8">
        <v>270</v>
      </c>
      <c r="B271" s="7"/>
      <c r="C271" s="7"/>
      <c r="D271" s="7"/>
      <c r="E271" s="7"/>
      <c r="F271" s="7"/>
      <c r="G271" s="7"/>
      <c r="H271" s="7"/>
      <c r="I271" s="7"/>
      <c r="K271" s="4" t="s">
        <v>776</v>
      </c>
    </row>
    <row r="272" spans="1:11" ht="12.75">
      <c r="A272" s="8">
        <v>271</v>
      </c>
      <c r="B272" s="7"/>
      <c r="C272" s="7"/>
      <c r="D272" s="7"/>
      <c r="E272" s="7"/>
      <c r="F272" s="7"/>
      <c r="G272" s="7"/>
      <c r="H272" s="7"/>
      <c r="I272" s="7"/>
      <c r="K272" s="4" t="s">
        <v>776</v>
      </c>
    </row>
    <row r="273" spans="1:11" ht="12.75">
      <c r="A273" s="8">
        <v>272</v>
      </c>
      <c r="B273" s="7"/>
      <c r="C273" s="7"/>
      <c r="D273" s="7"/>
      <c r="E273" s="7"/>
      <c r="F273" s="7"/>
      <c r="G273" s="7"/>
      <c r="H273" s="7"/>
      <c r="I273" s="7"/>
      <c r="K273" s="4" t="s">
        <v>776</v>
      </c>
    </row>
    <row r="274" spans="1:11" ht="12.75">
      <c r="A274" s="8">
        <v>273</v>
      </c>
      <c r="B274" s="7"/>
      <c r="C274" s="7"/>
      <c r="D274" s="7"/>
      <c r="E274" s="7"/>
      <c r="F274" s="7"/>
      <c r="G274" s="7"/>
      <c r="H274" s="7"/>
      <c r="I274" s="7"/>
      <c r="K274" s="4" t="s">
        <v>776</v>
      </c>
    </row>
    <row r="275" spans="1:11" ht="12.75">
      <c r="A275" s="8">
        <v>274</v>
      </c>
      <c r="B275" s="7"/>
      <c r="C275" s="7"/>
      <c r="D275" s="7"/>
      <c r="E275" s="7"/>
      <c r="F275" s="7"/>
      <c r="G275" s="7"/>
      <c r="H275" s="7"/>
      <c r="I275" s="7"/>
      <c r="K275" s="4" t="s">
        <v>776</v>
      </c>
    </row>
    <row r="276" spans="1:11" ht="12.75">
      <c r="A276" s="8">
        <v>275</v>
      </c>
      <c r="B276" s="7"/>
      <c r="C276" s="7"/>
      <c r="D276" s="7"/>
      <c r="E276" s="7"/>
      <c r="F276" s="7"/>
      <c r="G276" s="7"/>
      <c r="H276" s="7"/>
      <c r="I276" s="7"/>
      <c r="K276" s="4" t="s">
        <v>776</v>
      </c>
    </row>
    <row r="277" spans="1:11" ht="12.75">
      <c r="A277" s="8">
        <v>276</v>
      </c>
      <c r="B277" s="7"/>
      <c r="C277" s="7"/>
      <c r="D277" s="7"/>
      <c r="E277" s="7"/>
      <c r="F277" s="7"/>
      <c r="G277" s="7"/>
      <c r="H277" s="7"/>
      <c r="I277" s="7"/>
      <c r="K277" s="4" t="s">
        <v>776</v>
      </c>
    </row>
    <row r="278" spans="1:11" ht="12.75">
      <c r="A278" s="8">
        <v>277</v>
      </c>
      <c r="B278" s="7"/>
      <c r="C278" s="7"/>
      <c r="D278" s="7"/>
      <c r="E278" s="7"/>
      <c r="F278" s="7"/>
      <c r="G278" s="7"/>
      <c r="H278" s="7"/>
      <c r="I278" s="7"/>
      <c r="K278" s="4" t="s">
        <v>776</v>
      </c>
    </row>
    <row r="279" spans="1:11" ht="12.75">
      <c r="A279" s="8">
        <v>278</v>
      </c>
      <c r="B279" s="7"/>
      <c r="C279" s="7"/>
      <c r="D279" s="7"/>
      <c r="E279" s="7"/>
      <c r="F279" s="7"/>
      <c r="G279" s="7"/>
      <c r="H279" s="7"/>
      <c r="I279" s="7"/>
      <c r="K279" s="4" t="s">
        <v>776</v>
      </c>
    </row>
    <row r="280" spans="1:11" ht="12.75">
      <c r="A280" s="8">
        <v>279</v>
      </c>
      <c r="B280" s="7"/>
      <c r="C280" s="7"/>
      <c r="D280" s="7"/>
      <c r="E280" s="7"/>
      <c r="F280" s="7"/>
      <c r="G280" s="7"/>
      <c r="H280" s="7"/>
      <c r="I280" s="7"/>
      <c r="K280" s="4" t="s">
        <v>776</v>
      </c>
    </row>
    <row r="281" spans="1:11" ht="12.75">
      <c r="A281" s="8">
        <v>280</v>
      </c>
      <c r="B281" s="7"/>
      <c r="C281" s="7"/>
      <c r="D281" s="7"/>
      <c r="E281" s="7"/>
      <c r="F281" s="7"/>
      <c r="G281" s="7"/>
      <c r="H281" s="7"/>
      <c r="I281" s="7"/>
      <c r="K281" s="4" t="s">
        <v>776</v>
      </c>
    </row>
    <row r="282" spans="1:11" ht="12.75">
      <c r="A282" s="8">
        <v>281</v>
      </c>
      <c r="B282" s="7"/>
      <c r="C282" s="7"/>
      <c r="D282" s="7"/>
      <c r="E282" s="7"/>
      <c r="F282" s="7"/>
      <c r="G282" s="7"/>
      <c r="H282" s="7"/>
      <c r="I282" s="7"/>
      <c r="K282" s="4" t="s">
        <v>776</v>
      </c>
    </row>
    <row r="283" spans="1:11" ht="12.75">
      <c r="A283" s="8">
        <v>282</v>
      </c>
      <c r="B283" s="7"/>
      <c r="C283" s="7"/>
      <c r="D283" s="7"/>
      <c r="E283" s="7"/>
      <c r="F283" s="7"/>
      <c r="G283" s="7"/>
      <c r="H283" s="7"/>
      <c r="I283" s="7"/>
      <c r="K283" s="4" t="s">
        <v>776</v>
      </c>
    </row>
    <row r="284" spans="1:11" ht="12.75">
      <c r="A284" s="8">
        <v>283</v>
      </c>
      <c r="B284" s="7"/>
      <c r="C284" s="7"/>
      <c r="D284" s="7"/>
      <c r="E284" s="7"/>
      <c r="F284" s="7"/>
      <c r="G284" s="7"/>
      <c r="H284" s="7"/>
      <c r="I284" s="7"/>
      <c r="K284" s="4" t="s">
        <v>776</v>
      </c>
    </row>
    <row r="285" spans="1:11" ht="12.75">
      <c r="A285" s="8">
        <v>284</v>
      </c>
      <c r="B285" s="7"/>
      <c r="C285" s="7"/>
      <c r="D285" s="7"/>
      <c r="E285" s="7"/>
      <c r="F285" s="7"/>
      <c r="G285" s="7"/>
      <c r="H285" s="7"/>
      <c r="I285" s="7"/>
      <c r="K285" s="4" t="s">
        <v>776</v>
      </c>
    </row>
    <row r="286" spans="1:11" ht="12.75">
      <c r="A286" s="8">
        <v>285</v>
      </c>
      <c r="B286" s="7"/>
      <c r="C286" s="7"/>
      <c r="D286" s="7"/>
      <c r="E286" s="7"/>
      <c r="F286" s="7"/>
      <c r="G286" s="7"/>
      <c r="H286" s="7"/>
      <c r="I286" s="7"/>
      <c r="K286" s="4" t="s">
        <v>776</v>
      </c>
    </row>
    <row r="287" spans="1:11" ht="12.75">
      <c r="A287" s="8">
        <v>286</v>
      </c>
      <c r="B287" s="7"/>
      <c r="C287" s="7"/>
      <c r="D287" s="7"/>
      <c r="E287" s="7"/>
      <c r="F287" s="7"/>
      <c r="G287" s="7"/>
      <c r="H287" s="7"/>
      <c r="I287" s="7"/>
      <c r="K287" s="4" t="s">
        <v>776</v>
      </c>
    </row>
    <row r="288" spans="1:11" ht="12.75">
      <c r="A288" s="8">
        <v>287</v>
      </c>
      <c r="B288" s="7"/>
      <c r="C288" s="7"/>
      <c r="D288" s="7"/>
      <c r="E288" s="7"/>
      <c r="F288" s="7"/>
      <c r="G288" s="7"/>
      <c r="H288" s="7"/>
      <c r="I288" s="7"/>
      <c r="K288" s="4" t="s">
        <v>776</v>
      </c>
    </row>
    <row r="289" spans="1:11" ht="12.75">
      <c r="A289" s="8">
        <v>288</v>
      </c>
      <c r="B289" s="7"/>
      <c r="C289" s="7"/>
      <c r="D289" s="7"/>
      <c r="E289" s="7"/>
      <c r="F289" s="7"/>
      <c r="G289" s="7"/>
      <c r="H289" s="7"/>
      <c r="I289" s="7"/>
      <c r="K289" s="4" t="s">
        <v>776</v>
      </c>
    </row>
    <row r="290" spans="1:11" ht="12.75">
      <c r="A290" s="8">
        <v>289</v>
      </c>
      <c r="B290" s="7"/>
      <c r="C290" s="7"/>
      <c r="D290" s="7"/>
      <c r="E290" s="7"/>
      <c r="F290" s="7"/>
      <c r="G290" s="7"/>
      <c r="H290" s="7"/>
      <c r="I290" s="7"/>
      <c r="K290" s="4" t="s">
        <v>776</v>
      </c>
    </row>
    <row r="291" spans="1:11" ht="12.75">
      <c r="A291" s="8">
        <v>290</v>
      </c>
      <c r="B291" s="7"/>
      <c r="C291" s="7"/>
      <c r="D291" s="7"/>
      <c r="E291" s="7"/>
      <c r="F291" s="7"/>
      <c r="G291" s="7"/>
      <c r="H291" s="7"/>
      <c r="I291" s="7"/>
      <c r="K291" s="4" t="s">
        <v>776</v>
      </c>
    </row>
    <row r="292" spans="1:11" ht="12.75">
      <c r="A292" s="8">
        <v>291</v>
      </c>
      <c r="B292" s="7"/>
      <c r="C292" s="7"/>
      <c r="D292" s="7"/>
      <c r="E292" s="7"/>
      <c r="F292" s="7"/>
      <c r="G292" s="7"/>
      <c r="H292" s="7"/>
      <c r="I292" s="7"/>
      <c r="K292" s="4" t="s">
        <v>776</v>
      </c>
    </row>
    <row r="293" spans="1:11" ht="12.75">
      <c r="A293" s="8">
        <v>292</v>
      </c>
      <c r="B293" s="7"/>
      <c r="C293" s="7"/>
      <c r="D293" s="7"/>
      <c r="E293" s="7"/>
      <c r="F293" s="7"/>
      <c r="G293" s="7"/>
      <c r="H293" s="7"/>
      <c r="I293" s="7"/>
      <c r="K293" s="4" t="s">
        <v>776</v>
      </c>
    </row>
    <row r="294" spans="1:11" ht="12.75">
      <c r="A294" s="8">
        <v>293</v>
      </c>
      <c r="B294" s="7"/>
      <c r="C294" s="7"/>
      <c r="D294" s="7"/>
      <c r="E294" s="7"/>
      <c r="F294" s="7"/>
      <c r="G294" s="7"/>
      <c r="H294" s="7"/>
      <c r="I294" s="7"/>
      <c r="K294" s="4" t="s">
        <v>776</v>
      </c>
    </row>
    <row r="295" spans="1:11" ht="12.75">
      <c r="A295" s="8">
        <v>294</v>
      </c>
      <c r="B295" s="7"/>
      <c r="C295" s="7"/>
      <c r="D295" s="7"/>
      <c r="E295" s="7"/>
      <c r="F295" s="7"/>
      <c r="G295" s="7"/>
      <c r="H295" s="7"/>
      <c r="I295" s="7"/>
      <c r="K295" s="4" t="s">
        <v>776</v>
      </c>
    </row>
    <row r="296" spans="1:11" ht="12.75">
      <c r="A296" s="8">
        <v>295</v>
      </c>
      <c r="B296" s="7"/>
      <c r="C296" s="7"/>
      <c r="D296" s="7"/>
      <c r="E296" s="7"/>
      <c r="F296" s="7"/>
      <c r="G296" s="7"/>
      <c r="H296" s="7"/>
      <c r="I296" s="7"/>
      <c r="K296" s="4" t="s">
        <v>776</v>
      </c>
    </row>
    <row r="297" spans="1:11" ht="12.75">
      <c r="A297" s="8">
        <v>296</v>
      </c>
      <c r="B297" s="7"/>
      <c r="C297" s="7"/>
      <c r="D297" s="7"/>
      <c r="E297" s="7"/>
      <c r="F297" s="7"/>
      <c r="G297" s="7"/>
      <c r="H297" s="7"/>
      <c r="I297" s="7"/>
      <c r="K297" s="4" t="s">
        <v>776</v>
      </c>
    </row>
    <row r="298" spans="1:11" ht="12.75">
      <c r="A298" s="8">
        <v>297</v>
      </c>
      <c r="B298" s="7"/>
      <c r="C298" s="7"/>
      <c r="D298" s="7"/>
      <c r="E298" s="7"/>
      <c r="F298" s="7"/>
      <c r="G298" s="7"/>
      <c r="H298" s="7"/>
      <c r="I298" s="7"/>
      <c r="K298" s="4" t="s">
        <v>776</v>
      </c>
    </row>
    <row r="299" spans="1:11" ht="12.75">
      <c r="A299" s="8">
        <v>298</v>
      </c>
      <c r="B299" s="7"/>
      <c r="C299" s="7"/>
      <c r="D299" s="7"/>
      <c r="E299" s="7"/>
      <c r="F299" s="7"/>
      <c r="G299" s="7"/>
      <c r="H299" s="7"/>
      <c r="I299" s="7"/>
      <c r="K299" s="4" t="s">
        <v>776</v>
      </c>
    </row>
    <row r="300" spans="1:11" ht="12.75">
      <c r="A300" s="8">
        <v>299</v>
      </c>
      <c r="B300" s="7"/>
      <c r="C300" s="7"/>
      <c r="D300" s="7"/>
      <c r="E300" s="7"/>
      <c r="F300" s="7"/>
      <c r="G300" s="7"/>
      <c r="H300" s="7"/>
      <c r="I300" s="7"/>
      <c r="K300" s="4" t="s">
        <v>776</v>
      </c>
    </row>
    <row r="301" spans="1:11" ht="12.75">
      <c r="A301" s="8">
        <v>300</v>
      </c>
      <c r="B301" s="8" t="s">
        <v>735</v>
      </c>
      <c r="C301" s="8" t="s">
        <v>734</v>
      </c>
      <c r="D301" s="8" t="s">
        <v>21</v>
      </c>
      <c r="E301" s="18">
        <v>39708</v>
      </c>
      <c r="F301" s="8" t="s">
        <v>733</v>
      </c>
      <c r="G301" s="8" t="s">
        <v>1</v>
      </c>
      <c r="H301" s="7"/>
      <c r="I301" s="7" t="str">
        <f aca="true" t="shared" si="3" ref="I301:I332">C301&amp;" "&amp;B301</f>
        <v>Rochelle Amos</v>
      </c>
      <c r="K301" s="4" t="s">
        <v>777</v>
      </c>
    </row>
    <row r="302" spans="1:11" ht="12.75">
      <c r="A302" s="8">
        <v>301</v>
      </c>
      <c r="B302" s="8" t="s">
        <v>732</v>
      </c>
      <c r="C302" s="8" t="s">
        <v>645</v>
      </c>
      <c r="D302" s="8" t="s">
        <v>21</v>
      </c>
      <c r="E302" s="18">
        <v>39788</v>
      </c>
      <c r="F302" s="8" t="s">
        <v>731</v>
      </c>
      <c r="G302" s="8" t="s">
        <v>1</v>
      </c>
      <c r="H302" s="7"/>
      <c r="I302" s="7" t="str">
        <f t="shared" si="3"/>
        <v>Georgia Antliff</v>
      </c>
      <c r="K302" s="4" t="s">
        <v>777</v>
      </c>
    </row>
    <row r="303" spans="1:11" ht="12.75">
      <c r="A303" s="8">
        <v>302</v>
      </c>
      <c r="B303" s="8" t="s">
        <v>730</v>
      </c>
      <c r="C303" s="8" t="s">
        <v>140</v>
      </c>
      <c r="D303" s="8" t="s">
        <v>21</v>
      </c>
      <c r="E303" s="18">
        <v>40184</v>
      </c>
      <c r="F303" s="8" t="s">
        <v>729</v>
      </c>
      <c r="G303" s="8" t="s">
        <v>1</v>
      </c>
      <c r="H303" s="7"/>
      <c r="I303" s="7" t="str">
        <f t="shared" si="3"/>
        <v>Isla Burns</v>
      </c>
      <c r="K303" s="4" t="s">
        <v>777</v>
      </c>
    </row>
    <row r="304" spans="1:11" ht="12.75">
      <c r="A304" s="8">
        <v>303</v>
      </c>
      <c r="B304" s="8" t="s">
        <v>670</v>
      </c>
      <c r="C304" s="8" t="s">
        <v>728</v>
      </c>
      <c r="D304" s="8" t="s">
        <v>21</v>
      </c>
      <c r="E304" s="18">
        <v>39997</v>
      </c>
      <c r="F304" s="8" t="s">
        <v>727</v>
      </c>
      <c r="G304" s="8" t="s">
        <v>1</v>
      </c>
      <c r="H304" s="7"/>
      <c r="I304" s="7" t="str">
        <f t="shared" si="3"/>
        <v>Madison Croall</v>
      </c>
      <c r="K304" s="4" t="s">
        <v>777</v>
      </c>
    </row>
    <row r="305" spans="1:11" ht="12.75">
      <c r="A305" s="8">
        <v>304</v>
      </c>
      <c r="B305" s="8" t="s">
        <v>726</v>
      </c>
      <c r="C305" s="8" t="s">
        <v>203</v>
      </c>
      <c r="D305" s="8" t="s">
        <v>21</v>
      </c>
      <c r="E305" s="18">
        <v>39757</v>
      </c>
      <c r="F305" s="8" t="s">
        <v>725</v>
      </c>
      <c r="G305" s="8" t="s">
        <v>1</v>
      </c>
      <c r="H305" s="7"/>
      <c r="I305" s="7" t="str">
        <f t="shared" si="3"/>
        <v>Eilidh Cummins</v>
      </c>
      <c r="K305" s="4" t="s">
        <v>777</v>
      </c>
    </row>
    <row r="306" spans="1:11" ht="12.75">
      <c r="A306" s="8">
        <v>305</v>
      </c>
      <c r="B306" s="8" t="s">
        <v>724</v>
      </c>
      <c r="C306" s="8" t="s">
        <v>227</v>
      </c>
      <c r="D306" s="8" t="s">
        <v>21</v>
      </c>
      <c r="E306" s="18">
        <v>39803</v>
      </c>
      <c r="F306" s="8" t="s">
        <v>723</v>
      </c>
      <c r="G306" s="8" t="s">
        <v>1</v>
      </c>
      <c r="H306" s="7"/>
      <c r="I306" s="7" t="str">
        <f t="shared" si="3"/>
        <v>Rebecca Dean</v>
      </c>
      <c r="K306" s="4" t="s">
        <v>777</v>
      </c>
    </row>
    <row r="307" spans="1:11" ht="12.75">
      <c r="A307" s="8">
        <v>306</v>
      </c>
      <c r="B307" s="8" t="s">
        <v>722</v>
      </c>
      <c r="C307" s="8" t="s">
        <v>593</v>
      </c>
      <c r="D307" s="8" t="s">
        <v>21</v>
      </c>
      <c r="E307" s="18">
        <v>39724</v>
      </c>
      <c r="F307" s="8" t="s">
        <v>721</v>
      </c>
      <c r="G307" s="8" t="s">
        <v>1</v>
      </c>
      <c r="H307" s="7"/>
      <c r="I307" s="7" t="str">
        <f t="shared" si="3"/>
        <v>Jessica Hillan</v>
      </c>
      <c r="K307" s="4" t="s">
        <v>777</v>
      </c>
    </row>
    <row r="308" spans="1:11" ht="12.75">
      <c r="A308" s="8">
        <v>307</v>
      </c>
      <c r="B308" s="8" t="s">
        <v>720</v>
      </c>
      <c r="C308" s="8" t="s">
        <v>680</v>
      </c>
      <c r="D308" s="8" t="s">
        <v>21</v>
      </c>
      <c r="E308" s="18">
        <v>39874</v>
      </c>
      <c r="F308" s="8" t="s">
        <v>719</v>
      </c>
      <c r="G308" s="8" t="s">
        <v>1</v>
      </c>
      <c r="H308" s="7"/>
      <c r="I308" s="7" t="str">
        <f t="shared" si="3"/>
        <v>Freya Imrie</v>
      </c>
      <c r="K308" s="4" t="s">
        <v>777</v>
      </c>
    </row>
    <row r="309" spans="1:11" ht="12.75">
      <c r="A309" s="8">
        <v>308</v>
      </c>
      <c r="B309" s="8" t="s">
        <v>126</v>
      </c>
      <c r="C309" s="8" t="s">
        <v>718</v>
      </c>
      <c r="D309" s="8" t="s">
        <v>21</v>
      </c>
      <c r="E309" s="18">
        <v>39878</v>
      </c>
      <c r="F309" s="8" t="s">
        <v>717</v>
      </c>
      <c r="G309" s="8" t="s">
        <v>1</v>
      </c>
      <c r="H309" s="7"/>
      <c r="I309" s="7" t="str">
        <f t="shared" si="3"/>
        <v>Lexi Maclean</v>
      </c>
      <c r="K309" s="4" t="s">
        <v>777</v>
      </c>
    </row>
    <row r="310" spans="1:11" ht="12.75">
      <c r="A310" s="8">
        <v>309</v>
      </c>
      <c r="B310" s="8" t="s">
        <v>498</v>
      </c>
      <c r="C310" s="8" t="s">
        <v>83</v>
      </c>
      <c r="D310" s="8" t="s">
        <v>21</v>
      </c>
      <c r="E310" s="18">
        <v>39833</v>
      </c>
      <c r="F310" s="8" t="s">
        <v>716</v>
      </c>
      <c r="G310" s="8" t="s">
        <v>1</v>
      </c>
      <c r="H310" s="7"/>
      <c r="I310" s="7" t="str">
        <f t="shared" si="3"/>
        <v>Ellen MacLeod</v>
      </c>
      <c r="K310" s="4" t="s">
        <v>777</v>
      </c>
    </row>
    <row r="311" spans="1:11" ht="12.75">
      <c r="A311" s="8">
        <v>310</v>
      </c>
      <c r="B311" s="8" t="s">
        <v>715</v>
      </c>
      <c r="C311" s="8" t="s">
        <v>714</v>
      </c>
      <c r="D311" s="8" t="s">
        <v>21</v>
      </c>
      <c r="E311" s="18">
        <v>39881</v>
      </c>
      <c r="F311" s="8" t="s">
        <v>713</v>
      </c>
      <c r="G311" s="8" t="s">
        <v>1</v>
      </c>
      <c r="H311" s="7"/>
      <c r="I311" s="7" t="str">
        <f t="shared" si="3"/>
        <v>Lois Macrae</v>
      </c>
      <c r="K311" s="4" t="s">
        <v>777</v>
      </c>
    </row>
    <row r="312" spans="1:11" ht="12.75">
      <c r="A312" s="8">
        <v>311</v>
      </c>
      <c r="B312" s="8" t="s">
        <v>712</v>
      </c>
      <c r="C312" s="8" t="s">
        <v>711</v>
      </c>
      <c r="D312" s="8" t="s">
        <v>21</v>
      </c>
      <c r="E312" s="18">
        <v>39758</v>
      </c>
      <c r="F312" s="8" t="s">
        <v>710</v>
      </c>
      <c r="G312" s="8" t="s">
        <v>1</v>
      </c>
      <c r="H312" s="7"/>
      <c r="I312" s="7" t="str">
        <f t="shared" si="3"/>
        <v>Keira McGroarty</v>
      </c>
      <c r="K312" s="4" t="s">
        <v>777</v>
      </c>
    </row>
    <row r="313" spans="1:11" ht="12.75">
      <c r="A313" s="8">
        <v>312</v>
      </c>
      <c r="B313" s="8" t="s">
        <v>514</v>
      </c>
      <c r="C313" s="8" t="s">
        <v>709</v>
      </c>
      <c r="D313" s="8" t="s">
        <v>21</v>
      </c>
      <c r="E313" s="18">
        <v>40131</v>
      </c>
      <c r="F313" s="8" t="s">
        <v>708</v>
      </c>
      <c r="G313" s="8" t="s">
        <v>1</v>
      </c>
      <c r="H313" s="7"/>
      <c r="I313" s="7" t="str">
        <f t="shared" si="3"/>
        <v>Rachael Scott</v>
      </c>
      <c r="K313" s="4" t="s">
        <v>777</v>
      </c>
    </row>
    <row r="314" spans="1:11" ht="12.75">
      <c r="A314" s="8">
        <v>313</v>
      </c>
      <c r="B314" s="8" t="s">
        <v>707</v>
      </c>
      <c r="C314" s="8" t="s">
        <v>706</v>
      </c>
      <c r="D314" s="8" t="s">
        <v>21</v>
      </c>
      <c r="E314" s="18">
        <v>39830</v>
      </c>
      <c r="F314" s="8" t="s">
        <v>705</v>
      </c>
      <c r="G314" s="8" t="s">
        <v>1</v>
      </c>
      <c r="H314" s="7"/>
      <c r="I314" s="7" t="str">
        <f t="shared" si="3"/>
        <v>Sky Simpson</v>
      </c>
      <c r="K314" s="4" t="s">
        <v>777</v>
      </c>
    </row>
    <row r="315" spans="1:11" ht="12.75">
      <c r="A315" s="8">
        <v>314</v>
      </c>
      <c r="B315" s="8" t="s">
        <v>108</v>
      </c>
      <c r="C315" s="8" t="s">
        <v>680</v>
      </c>
      <c r="D315" s="8" t="s">
        <v>21</v>
      </c>
      <c r="E315" s="18">
        <v>39853</v>
      </c>
      <c r="F315" s="8" t="s">
        <v>704</v>
      </c>
      <c r="G315" s="8" t="s">
        <v>1</v>
      </c>
      <c r="H315" s="7"/>
      <c r="I315" s="7" t="str">
        <f t="shared" si="3"/>
        <v>Freya Stuart</v>
      </c>
      <c r="K315" s="4" t="s">
        <v>777</v>
      </c>
    </row>
    <row r="316" spans="1:11" ht="12.75">
      <c r="A316" s="8">
        <v>315</v>
      </c>
      <c r="B316" s="8" t="s">
        <v>703</v>
      </c>
      <c r="C316" s="8" t="s">
        <v>702</v>
      </c>
      <c r="D316" s="8" t="s">
        <v>21</v>
      </c>
      <c r="E316" s="18">
        <v>39787</v>
      </c>
      <c r="F316" s="8" t="s">
        <v>701</v>
      </c>
      <c r="G316" s="8" t="s">
        <v>1</v>
      </c>
      <c r="H316" s="7"/>
      <c r="I316" s="7" t="str">
        <f t="shared" si="3"/>
        <v>Pola Wilczek</v>
      </c>
      <c r="K316" s="4" t="s">
        <v>777</v>
      </c>
    </row>
    <row r="317" spans="1:11" ht="12.75">
      <c r="A317" s="8">
        <v>316</v>
      </c>
      <c r="B317" s="8" t="s">
        <v>597</v>
      </c>
      <c r="C317" s="8" t="s">
        <v>50</v>
      </c>
      <c r="D317" s="8" t="s">
        <v>17</v>
      </c>
      <c r="E317" s="18">
        <v>39779</v>
      </c>
      <c r="F317" s="8" t="s">
        <v>700</v>
      </c>
      <c r="G317" s="8" t="s">
        <v>94</v>
      </c>
      <c r="H317" s="7"/>
      <c r="I317" s="7" t="str">
        <f t="shared" si="3"/>
        <v>Daniel Beacom</v>
      </c>
      <c r="K317" s="4" t="s">
        <v>777</v>
      </c>
    </row>
    <row r="318" spans="1:11" ht="12.75">
      <c r="A318" s="8">
        <v>317</v>
      </c>
      <c r="B318" s="8" t="s">
        <v>521</v>
      </c>
      <c r="C318" s="8" t="s">
        <v>699</v>
      </c>
      <c r="D318" s="8" t="s">
        <v>17</v>
      </c>
      <c r="E318" s="18">
        <v>39920</v>
      </c>
      <c r="F318" s="8" t="s">
        <v>698</v>
      </c>
      <c r="G318" s="8" t="s">
        <v>94</v>
      </c>
      <c r="H318" s="7"/>
      <c r="I318" s="7" t="str">
        <f t="shared" si="3"/>
        <v>Hugh Burnett</v>
      </c>
      <c r="K318" s="4" t="s">
        <v>777</v>
      </c>
    </row>
    <row r="319" spans="1:11" ht="12.75">
      <c r="A319" s="8">
        <v>318</v>
      </c>
      <c r="B319" s="8" t="s">
        <v>697</v>
      </c>
      <c r="C319" s="8" t="s">
        <v>425</v>
      </c>
      <c r="D319" s="8" t="s">
        <v>17</v>
      </c>
      <c r="E319" s="18">
        <v>39938</v>
      </c>
      <c r="F319" s="8" t="s">
        <v>696</v>
      </c>
      <c r="G319" s="8" t="s">
        <v>94</v>
      </c>
      <c r="H319" s="7"/>
      <c r="I319" s="7" t="str">
        <f t="shared" si="3"/>
        <v>Lucas Davidson</v>
      </c>
      <c r="K319" s="4" t="s">
        <v>777</v>
      </c>
    </row>
    <row r="320" spans="1:11" ht="12.75">
      <c r="A320" s="8">
        <v>319</v>
      </c>
      <c r="B320" s="8" t="s">
        <v>695</v>
      </c>
      <c r="C320" s="8" t="s">
        <v>607</v>
      </c>
      <c r="D320" s="8" t="s">
        <v>17</v>
      </c>
      <c r="E320" s="18">
        <v>39902</v>
      </c>
      <c r="F320" s="8" t="s">
        <v>694</v>
      </c>
      <c r="G320" s="8" t="s">
        <v>94</v>
      </c>
      <c r="H320" s="7"/>
      <c r="I320" s="7" t="str">
        <f t="shared" si="3"/>
        <v>Rory Donaldson</v>
      </c>
      <c r="K320" s="4" t="s">
        <v>777</v>
      </c>
    </row>
    <row r="321" spans="1:11" ht="12.75">
      <c r="A321" s="8">
        <v>320</v>
      </c>
      <c r="B321" s="8" t="s">
        <v>693</v>
      </c>
      <c r="C321" s="8" t="s">
        <v>50</v>
      </c>
      <c r="D321" s="8" t="s">
        <v>17</v>
      </c>
      <c r="E321" s="18">
        <v>39937</v>
      </c>
      <c r="F321" s="8" t="s">
        <v>692</v>
      </c>
      <c r="G321" s="8" t="s">
        <v>94</v>
      </c>
      <c r="H321" s="7"/>
      <c r="I321" s="7" t="str">
        <f t="shared" si="3"/>
        <v>Daniel Finnigan</v>
      </c>
      <c r="K321" s="4" t="s">
        <v>777</v>
      </c>
    </row>
    <row r="322" spans="1:11" ht="12.75">
      <c r="A322" s="8">
        <v>321</v>
      </c>
      <c r="B322" s="8" t="s">
        <v>204</v>
      </c>
      <c r="C322" s="8" t="s">
        <v>364</v>
      </c>
      <c r="D322" s="8" t="s">
        <v>17</v>
      </c>
      <c r="E322" s="18">
        <v>39982</v>
      </c>
      <c r="F322" s="8" t="s">
        <v>691</v>
      </c>
      <c r="G322" s="8" t="s">
        <v>94</v>
      </c>
      <c r="H322" s="7"/>
      <c r="I322" s="7" t="str">
        <f t="shared" si="3"/>
        <v>Alexander Forbes</v>
      </c>
      <c r="K322" s="4" t="s">
        <v>777</v>
      </c>
    </row>
    <row r="323" spans="1:11" ht="12.75">
      <c r="A323" s="8">
        <v>322</v>
      </c>
      <c r="B323" s="8" t="s">
        <v>137</v>
      </c>
      <c r="C323" s="8" t="s">
        <v>266</v>
      </c>
      <c r="D323" s="8" t="s">
        <v>17</v>
      </c>
      <c r="E323" s="8" t="s">
        <v>376</v>
      </c>
      <c r="F323" s="8" t="s">
        <v>376</v>
      </c>
      <c r="G323" s="8" t="s">
        <v>94</v>
      </c>
      <c r="H323" s="7"/>
      <c r="I323" s="7" t="str">
        <f t="shared" si="3"/>
        <v>Jack Henderson</v>
      </c>
      <c r="K323" s="4" t="s">
        <v>777</v>
      </c>
    </row>
    <row r="324" spans="1:11" ht="12.75">
      <c r="A324" s="8">
        <v>323</v>
      </c>
      <c r="B324" s="8" t="s">
        <v>690</v>
      </c>
      <c r="C324" s="8" t="s">
        <v>88</v>
      </c>
      <c r="D324" s="8" t="s">
        <v>17</v>
      </c>
      <c r="E324" s="18">
        <v>39986</v>
      </c>
      <c r="F324" s="8" t="s">
        <v>689</v>
      </c>
      <c r="G324" s="8" t="s">
        <v>94</v>
      </c>
      <c r="H324" s="7"/>
      <c r="I324" s="7" t="str">
        <f t="shared" si="3"/>
        <v>Fraser Imlack</v>
      </c>
      <c r="K324" s="4" t="s">
        <v>777</v>
      </c>
    </row>
    <row r="325" spans="1:11" ht="12.75">
      <c r="A325" s="8">
        <v>324</v>
      </c>
      <c r="B325" s="8" t="s">
        <v>548</v>
      </c>
      <c r="C325" s="8" t="s">
        <v>688</v>
      </c>
      <c r="D325" s="8" t="s">
        <v>17</v>
      </c>
      <c r="E325" s="18">
        <v>39889</v>
      </c>
      <c r="F325" s="8" t="s">
        <v>687</v>
      </c>
      <c r="G325" s="8" t="s">
        <v>94</v>
      </c>
      <c r="H325" s="7"/>
      <c r="I325" s="7" t="str">
        <f t="shared" si="3"/>
        <v>Oliver Murray</v>
      </c>
      <c r="K325" s="4" t="s">
        <v>777</v>
      </c>
    </row>
    <row r="326" spans="1:11" ht="12.75">
      <c r="A326" s="8">
        <v>325</v>
      </c>
      <c r="B326" s="8" t="s">
        <v>189</v>
      </c>
      <c r="C326" s="8" t="s">
        <v>686</v>
      </c>
      <c r="D326" s="8" t="s">
        <v>17</v>
      </c>
      <c r="E326" s="18">
        <v>40194</v>
      </c>
      <c r="F326" s="8" t="s">
        <v>685</v>
      </c>
      <c r="G326" s="8" t="s">
        <v>94</v>
      </c>
      <c r="H326" s="7"/>
      <c r="I326" s="7" t="str">
        <f t="shared" si="3"/>
        <v>Louis Shannon</v>
      </c>
      <c r="K326" s="4" t="s">
        <v>777</v>
      </c>
    </row>
    <row r="327" spans="1:11" ht="12.75">
      <c r="A327" s="8">
        <v>326</v>
      </c>
      <c r="B327" s="8" t="s">
        <v>71</v>
      </c>
      <c r="C327" s="8" t="s">
        <v>548</v>
      </c>
      <c r="D327" s="8" t="s">
        <v>17</v>
      </c>
      <c r="E327" s="8" t="s">
        <v>376</v>
      </c>
      <c r="F327" s="8" t="s">
        <v>376</v>
      </c>
      <c r="G327" s="8" t="s">
        <v>94</v>
      </c>
      <c r="H327" s="7"/>
      <c r="I327" s="7" t="str">
        <f t="shared" si="3"/>
        <v>Murray Taylor</v>
      </c>
      <c r="K327" s="4" t="s">
        <v>777</v>
      </c>
    </row>
    <row r="328" spans="1:11" ht="12.75">
      <c r="A328" s="8">
        <v>327</v>
      </c>
      <c r="B328" s="8" t="s">
        <v>318</v>
      </c>
      <c r="C328" s="8" t="s">
        <v>266</v>
      </c>
      <c r="D328" s="8" t="s">
        <v>17</v>
      </c>
      <c r="E328" s="18">
        <v>39838</v>
      </c>
      <c r="F328" s="8" t="s">
        <v>684</v>
      </c>
      <c r="G328" s="8" t="s">
        <v>94</v>
      </c>
      <c r="H328" s="7"/>
      <c r="I328" s="7" t="str">
        <f t="shared" si="3"/>
        <v>Jack Urquhart</v>
      </c>
      <c r="K328" s="4" t="s">
        <v>777</v>
      </c>
    </row>
    <row r="329" spans="1:11" ht="12.75">
      <c r="A329" s="8">
        <v>328</v>
      </c>
      <c r="B329" s="8" t="s">
        <v>683</v>
      </c>
      <c r="C329" s="8" t="s">
        <v>142</v>
      </c>
      <c r="D329" s="8" t="s">
        <v>21</v>
      </c>
      <c r="E329" s="18">
        <v>39133</v>
      </c>
      <c r="F329" s="8" t="s">
        <v>682</v>
      </c>
      <c r="G329" s="8" t="s">
        <v>63</v>
      </c>
      <c r="H329" s="7"/>
      <c r="I329" s="7" t="str">
        <f t="shared" si="3"/>
        <v>Lucy Adamson</v>
      </c>
      <c r="K329" s="4" t="s">
        <v>777</v>
      </c>
    </row>
    <row r="330" spans="1:11" ht="12.75">
      <c r="A330" s="8">
        <v>329</v>
      </c>
      <c r="B330" s="8" t="s">
        <v>681</v>
      </c>
      <c r="C330" s="8" t="s">
        <v>680</v>
      </c>
      <c r="D330" s="8" t="s">
        <v>21</v>
      </c>
      <c r="E330" s="18">
        <v>39405</v>
      </c>
      <c r="F330" s="8" t="s">
        <v>679</v>
      </c>
      <c r="G330" s="8" t="s">
        <v>63</v>
      </c>
      <c r="H330" s="7"/>
      <c r="I330" s="7" t="str">
        <f t="shared" si="3"/>
        <v>Freya Allen</v>
      </c>
      <c r="K330" s="4" t="s">
        <v>777</v>
      </c>
    </row>
    <row r="331" spans="1:11" ht="12.75">
      <c r="A331" s="8">
        <v>330</v>
      </c>
      <c r="B331" s="8" t="s">
        <v>678</v>
      </c>
      <c r="C331" s="8" t="s">
        <v>175</v>
      </c>
      <c r="D331" s="8" t="s">
        <v>21</v>
      </c>
      <c r="E331" s="18">
        <v>39115</v>
      </c>
      <c r="F331" s="8" t="s">
        <v>677</v>
      </c>
      <c r="G331" s="8" t="s">
        <v>63</v>
      </c>
      <c r="H331" s="7"/>
      <c r="I331" s="7" t="str">
        <f t="shared" si="3"/>
        <v>Emily Beale</v>
      </c>
      <c r="K331" s="4" t="s">
        <v>777</v>
      </c>
    </row>
    <row r="332" spans="1:11" ht="12.75">
      <c r="A332" s="8">
        <v>331</v>
      </c>
      <c r="B332" s="8" t="s">
        <v>176</v>
      </c>
      <c r="C332" s="8" t="s">
        <v>676</v>
      </c>
      <c r="D332" s="8" t="s">
        <v>21</v>
      </c>
      <c r="E332" s="18">
        <v>39571</v>
      </c>
      <c r="F332" s="8" t="s">
        <v>675</v>
      </c>
      <c r="G332" s="8" t="s">
        <v>63</v>
      </c>
      <c r="H332" s="7"/>
      <c r="I332" s="7" t="str">
        <f t="shared" si="3"/>
        <v>Constance Bell</v>
      </c>
      <c r="K332" s="4" t="s">
        <v>777</v>
      </c>
    </row>
    <row r="333" spans="1:11" ht="12.75">
      <c r="A333" s="8">
        <v>332</v>
      </c>
      <c r="B333" s="8" t="s">
        <v>228</v>
      </c>
      <c r="C333" s="8" t="s">
        <v>568</v>
      </c>
      <c r="D333" s="8" t="s">
        <v>21</v>
      </c>
      <c r="E333" s="18">
        <v>39376</v>
      </c>
      <c r="F333" s="8" t="s">
        <v>674</v>
      </c>
      <c r="G333" s="8" t="s">
        <v>63</v>
      </c>
      <c r="H333" s="7"/>
      <c r="I333" s="7" t="str">
        <f aca="true" t="shared" si="4" ref="I333:I364">C333&amp;" "&amp;B333</f>
        <v>Grace Brown</v>
      </c>
      <c r="K333" s="4" t="s">
        <v>777</v>
      </c>
    </row>
    <row r="334" spans="1:11" ht="12.75">
      <c r="A334" s="8">
        <v>333</v>
      </c>
      <c r="B334" s="8" t="s">
        <v>521</v>
      </c>
      <c r="C334" s="8" t="s">
        <v>124</v>
      </c>
      <c r="D334" s="8" t="s">
        <v>21</v>
      </c>
      <c r="E334" s="18">
        <v>39191</v>
      </c>
      <c r="F334" s="8" t="s">
        <v>673</v>
      </c>
      <c r="G334" s="8" t="s">
        <v>63</v>
      </c>
      <c r="H334" s="7"/>
      <c r="I334" s="7" t="str">
        <f t="shared" si="4"/>
        <v>Kirsten Burnett</v>
      </c>
      <c r="K334" s="4" t="s">
        <v>777</v>
      </c>
    </row>
    <row r="335" spans="1:11" ht="12.75">
      <c r="A335" s="8">
        <v>334</v>
      </c>
      <c r="B335" s="8" t="s">
        <v>225</v>
      </c>
      <c r="C335" s="8" t="s">
        <v>672</v>
      </c>
      <c r="D335" s="8" t="s">
        <v>21</v>
      </c>
      <c r="E335" s="18">
        <v>39507</v>
      </c>
      <c r="F335" s="8" t="s">
        <v>671</v>
      </c>
      <c r="G335" s="8" t="s">
        <v>63</v>
      </c>
      <c r="H335" s="7"/>
      <c r="I335" s="7" t="str">
        <f t="shared" si="4"/>
        <v>Katrina Cameron</v>
      </c>
      <c r="K335" s="4" t="s">
        <v>777</v>
      </c>
    </row>
    <row r="336" spans="1:11" ht="12.75">
      <c r="A336" s="8">
        <v>335</v>
      </c>
      <c r="B336" s="8" t="s">
        <v>670</v>
      </c>
      <c r="C336" s="8" t="s">
        <v>669</v>
      </c>
      <c r="D336" s="8" t="s">
        <v>21</v>
      </c>
      <c r="E336" s="18">
        <v>39150</v>
      </c>
      <c r="F336" s="8" t="s">
        <v>668</v>
      </c>
      <c r="G336" s="8" t="s">
        <v>63</v>
      </c>
      <c r="H336" s="7"/>
      <c r="I336" s="7" t="str">
        <f t="shared" si="4"/>
        <v>Mia Croall</v>
      </c>
      <c r="K336" s="4" t="s">
        <v>777</v>
      </c>
    </row>
    <row r="337" spans="1:11" ht="12.75">
      <c r="A337" s="8">
        <v>336</v>
      </c>
      <c r="B337" s="8" t="s">
        <v>667</v>
      </c>
      <c r="C337" s="8" t="s">
        <v>459</v>
      </c>
      <c r="D337" s="8" t="s">
        <v>21</v>
      </c>
      <c r="E337" s="18">
        <v>39190</v>
      </c>
      <c r="F337" s="8" t="s">
        <v>666</v>
      </c>
      <c r="G337" s="8" t="s">
        <v>63</v>
      </c>
      <c r="H337" s="7"/>
      <c r="I337" s="7" t="str">
        <f t="shared" si="4"/>
        <v>Cara Cuthbert</v>
      </c>
      <c r="K337" s="4" t="s">
        <v>777</v>
      </c>
    </row>
    <row r="338" spans="1:11" ht="12.75">
      <c r="A338" s="8">
        <v>337</v>
      </c>
      <c r="B338" s="8" t="s">
        <v>457</v>
      </c>
      <c r="C338" s="8" t="s">
        <v>279</v>
      </c>
      <c r="D338" s="8" t="s">
        <v>21</v>
      </c>
      <c r="E338" s="18">
        <v>39574</v>
      </c>
      <c r="F338" s="8" t="s">
        <v>665</v>
      </c>
      <c r="G338" s="8" t="s">
        <v>63</v>
      </c>
      <c r="H338" s="7"/>
      <c r="I338" s="7" t="str">
        <f t="shared" si="4"/>
        <v>Brooke Ferguson</v>
      </c>
      <c r="K338" s="4" t="s">
        <v>777</v>
      </c>
    </row>
    <row r="339" spans="1:11" ht="12.75">
      <c r="A339" s="8">
        <v>338</v>
      </c>
      <c r="B339" s="8" t="s">
        <v>664</v>
      </c>
      <c r="C339" s="8" t="s">
        <v>663</v>
      </c>
      <c r="D339" s="8" t="s">
        <v>21</v>
      </c>
      <c r="E339" s="18">
        <v>39228</v>
      </c>
      <c r="F339" s="8" t="s">
        <v>662</v>
      </c>
      <c r="G339" s="8" t="s">
        <v>63</v>
      </c>
      <c r="H339" s="7"/>
      <c r="I339" s="7" t="str">
        <f t="shared" si="4"/>
        <v>Leona Fernandes</v>
      </c>
      <c r="K339" s="4" t="s">
        <v>777</v>
      </c>
    </row>
    <row r="340" spans="1:11" ht="12.75">
      <c r="A340" s="8">
        <v>339</v>
      </c>
      <c r="B340" s="8" t="s">
        <v>285</v>
      </c>
      <c r="C340" s="8" t="s">
        <v>638</v>
      </c>
      <c r="D340" s="8" t="s">
        <v>21</v>
      </c>
      <c r="E340" s="18">
        <v>39381</v>
      </c>
      <c r="F340" s="8" t="s">
        <v>661</v>
      </c>
      <c r="G340" s="8" t="s">
        <v>63</v>
      </c>
      <c r="H340" s="7"/>
      <c r="I340" s="7" t="str">
        <f t="shared" si="4"/>
        <v>Sarah Grant</v>
      </c>
      <c r="K340" s="4" t="s">
        <v>777</v>
      </c>
    </row>
    <row r="341" spans="1:11" ht="12.75">
      <c r="A341" s="8">
        <v>340</v>
      </c>
      <c r="B341" s="8" t="s">
        <v>660</v>
      </c>
      <c r="C341" s="8" t="s">
        <v>560</v>
      </c>
      <c r="D341" s="8" t="s">
        <v>21</v>
      </c>
      <c r="E341" s="18">
        <v>39492</v>
      </c>
      <c r="F341" s="8" t="s">
        <v>659</v>
      </c>
      <c r="G341" s="8" t="s">
        <v>63</v>
      </c>
      <c r="H341" s="7"/>
      <c r="I341" s="7" t="str">
        <f t="shared" si="4"/>
        <v>Evie Lonnen</v>
      </c>
      <c r="K341" s="4" t="s">
        <v>777</v>
      </c>
    </row>
    <row r="342" spans="1:11" ht="12.75">
      <c r="A342" s="8">
        <v>341</v>
      </c>
      <c r="B342" s="8" t="s">
        <v>89</v>
      </c>
      <c r="C342" s="8" t="s">
        <v>449</v>
      </c>
      <c r="D342" s="8" t="s">
        <v>21</v>
      </c>
      <c r="E342" s="18">
        <v>39176</v>
      </c>
      <c r="F342" s="8" t="s">
        <v>658</v>
      </c>
      <c r="G342" s="8" t="s">
        <v>63</v>
      </c>
      <c r="H342" s="7"/>
      <c r="I342" s="7" t="str">
        <f t="shared" si="4"/>
        <v>Katie MacDonald</v>
      </c>
      <c r="K342" s="4" t="s">
        <v>777</v>
      </c>
    </row>
    <row r="343" spans="1:11" ht="12.75">
      <c r="A343" s="8">
        <v>342</v>
      </c>
      <c r="B343" s="8" t="s">
        <v>66</v>
      </c>
      <c r="C343" s="8" t="s">
        <v>657</v>
      </c>
      <c r="D343" s="8" t="s">
        <v>21</v>
      </c>
      <c r="E343" s="18">
        <v>39582</v>
      </c>
      <c r="F343" s="8" t="s">
        <v>656</v>
      </c>
      <c r="G343" s="8" t="s">
        <v>63</v>
      </c>
      <c r="H343" s="7"/>
      <c r="I343" s="7" t="str">
        <f t="shared" si="4"/>
        <v>Ailsa Mackenzie</v>
      </c>
      <c r="K343" s="4" t="s">
        <v>777</v>
      </c>
    </row>
    <row r="344" spans="1:11" ht="12.75">
      <c r="A344" s="8">
        <v>343</v>
      </c>
      <c r="B344" s="8" t="s">
        <v>561</v>
      </c>
      <c r="C344" s="8" t="s">
        <v>655</v>
      </c>
      <c r="D344" s="8" t="s">
        <v>21</v>
      </c>
      <c r="E344" s="18">
        <v>39416</v>
      </c>
      <c r="F344" s="8" t="s">
        <v>654</v>
      </c>
      <c r="G344" s="8" t="s">
        <v>63</v>
      </c>
      <c r="H344" s="7"/>
      <c r="I344" s="7" t="str">
        <f t="shared" si="4"/>
        <v>Mairead Macleod</v>
      </c>
      <c r="K344" s="4" t="s">
        <v>777</v>
      </c>
    </row>
    <row r="345" spans="1:11" ht="12.75">
      <c r="A345" s="8">
        <v>344</v>
      </c>
      <c r="B345" s="8" t="s">
        <v>653</v>
      </c>
      <c r="C345" s="8" t="s">
        <v>652</v>
      </c>
      <c r="D345" s="8" t="s">
        <v>21</v>
      </c>
      <c r="E345" s="18">
        <v>39630</v>
      </c>
      <c r="F345" s="8" t="s">
        <v>651</v>
      </c>
      <c r="G345" s="8" t="s">
        <v>63</v>
      </c>
      <c r="H345" s="7"/>
      <c r="I345" s="7" t="str">
        <f t="shared" si="4"/>
        <v>Ciara McAllister</v>
      </c>
      <c r="K345" s="4" t="s">
        <v>777</v>
      </c>
    </row>
    <row r="346" spans="1:11" ht="12.75">
      <c r="A346" s="8">
        <v>345</v>
      </c>
      <c r="B346" s="8" t="s">
        <v>650</v>
      </c>
      <c r="C346" s="8" t="s">
        <v>449</v>
      </c>
      <c r="D346" s="8" t="s">
        <v>21</v>
      </c>
      <c r="E346" s="18">
        <v>39121</v>
      </c>
      <c r="F346" s="8" t="s">
        <v>649</v>
      </c>
      <c r="G346" s="8" t="s">
        <v>63</v>
      </c>
      <c r="H346" s="7"/>
      <c r="I346" s="7" t="str">
        <f t="shared" si="4"/>
        <v>Katie Meek</v>
      </c>
      <c r="K346" s="4" t="s">
        <v>777</v>
      </c>
    </row>
    <row r="347" spans="1:11" ht="12.75">
      <c r="A347" s="8">
        <v>346</v>
      </c>
      <c r="B347" s="8" t="s">
        <v>211</v>
      </c>
      <c r="C347" s="8" t="s">
        <v>454</v>
      </c>
      <c r="D347" s="8" t="s">
        <v>21</v>
      </c>
      <c r="E347" s="18">
        <v>39445</v>
      </c>
      <c r="F347" s="8" t="s">
        <v>648</v>
      </c>
      <c r="G347" s="8" t="s">
        <v>63</v>
      </c>
      <c r="H347" s="7"/>
      <c r="I347" s="7" t="str">
        <f t="shared" si="4"/>
        <v>Eve Mitchell</v>
      </c>
      <c r="K347" s="4" t="s">
        <v>777</v>
      </c>
    </row>
    <row r="348" spans="1:11" ht="12.75">
      <c r="A348" s="8">
        <v>347</v>
      </c>
      <c r="B348" s="8" t="s">
        <v>548</v>
      </c>
      <c r="C348" s="8" t="s">
        <v>25</v>
      </c>
      <c r="D348" s="8" t="s">
        <v>21</v>
      </c>
      <c r="E348" s="18">
        <v>39565</v>
      </c>
      <c r="F348" s="8" t="s">
        <v>647</v>
      </c>
      <c r="G348" s="8" t="s">
        <v>63</v>
      </c>
      <c r="H348" s="7"/>
      <c r="I348" s="7" t="str">
        <f t="shared" si="4"/>
        <v>Rachel Murray</v>
      </c>
      <c r="K348" s="4" t="s">
        <v>777</v>
      </c>
    </row>
    <row r="349" spans="1:11" ht="12.75">
      <c r="A349" s="8">
        <v>348</v>
      </c>
      <c r="B349" s="8" t="s">
        <v>646</v>
      </c>
      <c r="C349" s="8" t="s">
        <v>645</v>
      </c>
      <c r="D349" s="8" t="s">
        <v>21</v>
      </c>
      <c r="E349" s="18">
        <v>39447</v>
      </c>
      <c r="F349" s="8" t="s">
        <v>644</v>
      </c>
      <c r="G349" s="8" t="s">
        <v>63</v>
      </c>
      <c r="H349" s="7"/>
      <c r="I349" s="7" t="str">
        <f t="shared" si="4"/>
        <v>Georgia Mutch</v>
      </c>
      <c r="K349" s="4" t="s">
        <v>777</v>
      </c>
    </row>
    <row r="350" spans="1:11" ht="12.75">
      <c r="A350" s="8">
        <v>349</v>
      </c>
      <c r="B350" s="8" t="s">
        <v>643</v>
      </c>
      <c r="C350" s="8" t="s">
        <v>642</v>
      </c>
      <c r="D350" s="8" t="s">
        <v>21</v>
      </c>
      <c r="E350" s="18">
        <v>39627</v>
      </c>
      <c r="F350" s="8" t="s">
        <v>641</v>
      </c>
      <c r="G350" s="8" t="s">
        <v>63</v>
      </c>
      <c r="H350" s="7"/>
      <c r="I350" s="7" t="str">
        <f t="shared" si="4"/>
        <v>Skye Nimmons</v>
      </c>
      <c r="K350" s="4" t="s">
        <v>777</v>
      </c>
    </row>
    <row r="351" spans="1:11" ht="12.75">
      <c r="A351" s="8">
        <v>350</v>
      </c>
      <c r="B351" s="8" t="s">
        <v>640</v>
      </c>
      <c r="C351" s="8" t="s">
        <v>140</v>
      </c>
      <c r="D351" s="8" t="s">
        <v>21</v>
      </c>
      <c r="E351" s="18">
        <v>39466</v>
      </c>
      <c r="F351" s="8" t="s">
        <v>639</v>
      </c>
      <c r="G351" s="8" t="s">
        <v>63</v>
      </c>
      <c r="H351" s="7"/>
      <c r="I351" s="7" t="str">
        <f t="shared" si="4"/>
        <v>Isla O'Neill</v>
      </c>
      <c r="K351" s="4" t="s">
        <v>777</v>
      </c>
    </row>
    <row r="352" spans="1:11" ht="12.75">
      <c r="A352" s="8">
        <v>351</v>
      </c>
      <c r="B352" s="8" t="s">
        <v>372</v>
      </c>
      <c r="C352" s="8" t="s">
        <v>638</v>
      </c>
      <c r="D352" s="8" t="s">
        <v>21</v>
      </c>
      <c r="E352" s="18">
        <v>39517</v>
      </c>
      <c r="F352" s="8" t="s">
        <v>637</v>
      </c>
      <c r="G352" s="8" t="s">
        <v>63</v>
      </c>
      <c r="H352" s="7"/>
      <c r="I352" s="7" t="str">
        <f t="shared" si="4"/>
        <v>Sarah Pedrana</v>
      </c>
      <c r="K352" s="4" t="s">
        <v>777</v>
      </c>
    </row>
    <row r="353" spans="1:11" ht="12.75">
      <c r="A353" s="8">
        <v>352</v>
      </c>
      <c r="B353" s="8" t="s">
        <v>351</v>
      </c>
      <c r="C353" s="8" t="s">
        <v>142</v>
      </c>
      <c r="D353" s="8" t="s">
        <v>21</v>
      </c>
      <c r="E353" s="18">
        <v>39542</v>
      </c>
      <c r="F353" s="8" t="s">
        <v>636</v>
      </c>
      <c r="G353" s="8" t="s">
        <v>63</v>
      </c>
      <c r="H353" s="7"/>
      <c r="I353" s="7" t="str">
        <f t="shared" si="4"/>
        <v>Lucy Robertson</v>
      </c>
      <c r="K353" s="4" t="s">
        <v>777</v>
      </c>
    </row>
    <row r="354" spans="1:11" ht="12.75">
      <c r="A354" s="8">
        <v>353</v>
      </c>
      <c r="B354" s="8" t="s">
        <v>395</v>
      </c>
      <c r="C354" s="8" t="s">
        <v>635</v>
      </c>
      <c r="D354" s="8" t="s">
        <v>21</v>
      </c>
      <c r="E354" s="18">
        <v>39070</v>
      </c>
      <c r="F354" s="8" t="s">
        <v>634</v>
      </c>
      <c r="G354" s="8" t="s">
        <v>63</v>
      </c>
      <c r="H354" s="7"/>
      <c r="I354" s="7" t="str">
        <f t="shared" si="4"/>
        <v>Islay Rutter</v>
      </c>
      <c r="K354" s="4" t="s">
        <v>777</v>
      </c>
    </row>
    <row r="355" spans="1:11" ht="12.75">
      <c r="A355" s="8">
        <v>354</v>
      </c>
      <c r="B355" s="8" t="s">
        <v>45</v>
      </c>
      <c r="C355" s="8" t="s">
        <v>633</v>
      </c>
      <c r="D355" s="8" t="s">
        <v>21</v>
      </c>
      <c r="E355" s="18">
        <v>39186</v>
      </c>
      <c r="F355" s="8" t="s">
        <v>632</v>
      </c>
      <c r="G355" s="8" t="s">
        <v>63</v>
      </c>
      <c r="H355" s="7"/>
      <c r="I355" s="7" t="str">
        <f t="shared" si="4"/>
        <v>Eva Ryan</v>
      </c>
      <c r="K355" s="4" t="s">
        <v>777</v>
      </c>
    </row>
    <row r="356" spans="1:11" ht="12.75">
      <c r="A356" s="8">
        <v>355</v>
      </c>
      <c r="B356" s="8" t="s">
        <v>514</v>
      </c>
      <c r="C356" s="8" t="s">
        <v>130</v>
      </c>
      <c r="D356" s="8" t="s">
        <v>21</v>
      </c>
      <c r="E356" s="18">
        <v>39613</v>
      </c>
      <c r="F356" s="8" t="s">
        <v>631</v>
      </c>
      <c r="G356" s="8" t="s">
        <v>63</v>
      </c>
      <c r="H356" s="7"/>
      <c r="I356" s="7" t="str">
        <f t="shared" si="4"/>
        <v>Iona Scott</v>
      </c>
      <c r="K356" s="4" t="s">
        <v>777</v>
      </c>
    </row>
    <row r="357" spans="1:11" ht="12.75">
      <c r="A357" s="8">
        <v>356</v>
      </c>
      <c r="B357" s="8" t="s">
        <v>630</v>
      </c>
      <c r="C357" s="8" t="s">
        <v>629</v>
      </c>
      <c r="D357" s="8" t="s">
        <v>21</v>
      </c>
      <c r="E357" s="18">
        <v>39096</v>
      </c>
      <c r="F357" s="8" t="s">
        <v>628</v>
      </c>
      <c r="G357" s="8" t="s">
        <v>63</v>
      </c>
      <c r="H357" s="7"/>
      <c r="I357" s="7" t="str">
        <f t="shared" si="4"/>
        <v>Kiera Whittingham</v>
      </c>
      <c r="K357" s="4" t="s">
        <v>777</v>
      </c>
    </row>
    <row r="358" spans="1:11" ht="12.75">
      <c r="A358" s="8">
        <v>357</v>
      </c>
      <c r="B358" s="8" t="s">
        <v>627</v>
      </c>
      <c r="C358" s="8" t="s">
        <v>86</v>
      </c>
      <c r="D358" s="8" t="s">
        <v>17</v>
      </c>
      <c r="E358" s="18">
        <v>39485</v>
      </c>
      <c r="F358" s="8" t="s">
        <v>626</v>
      </c>
      <c r="G358" s="8" t="s">
        <v>73</v>
      </c>
      <c r="H358" s="7"/>
      <c r="I358" s="7" t="str">
        <f t="shared" si="4"/>
        <v>Struan Brough</v>
      </c>
      <c r="K358" s="4" t="s">
        <v>777</v>
      </c>
    </row>
    <row r="359" spans="1:11" ht="12.75">
      <c r="A359" s="8">
        <v>358</v>
      </c>
      <c r="B359" s="8" t="s">
        <v>468</v>
      </c>
      <c r="C359" s="8" t="s">
        <v>238</v>
      </c>
      <c r="D359" s="8" t="s">
        <v>17</v>
      </c>
      <c r="E359" s="18">
        <v>39602</v>
      </c>
      <c r="F359" s="8" t="s">
        <v>625</v>
      </c>
      <c r="G359" s="8" t="s">
        <v>73</v>
      </c>
      <c r="H359" s="7"/>
      <c r="I359" s="7" t="str">
        <f t="shared" si="4"/>
        <v>Aaron Cheyne</v>
      </c>
      <c r="K359" s="4" t="s">
        <v>777</v>
      </c>
    </row>
    <row r="360" spans="1:11" ht="12.75">
      <c r="A360" s="8">
        <v>359</v>
      </c>
      <c r="B360" s="8" t="s">
        <v>447</v>
      </c>
      <c r="C360" s="8" t="s">
        <v>624</v>
      </c>
      <c r="D360" s="8" t="s">
        <v>17</v>
      </c>
      <c r="E360" s="18">
        <v>38976</v>
      </c>
      <c r="F360" s="8" t="s">
        <v>446</v>
      </c>
      <c r="G360" s="8" t="s">
        <v>73</v>
      </c>
      <c r="H360" s="7"/>
      <c r="I360" s="7" t="str">
        <f t="shared" si="4"/>
        <v>Kai Jamieson</v>
      </c>
      <c r="K360" s="4" t="s">
        <v>777</v>
      </c>
    </row>
    <row r="361" spans="1:11" ht="12.75">
      <c r="A361" s="8">
        <v>360</v>
      </c>
      <c r="B361" s="8" t="s">
        <v>623</v>
      </c>
      <c r="C361" s="8" t="s">
        <v>117</v>
      </c>
      <c r="D361" s="8" t="s">
        <v>17</v>
      </c>
      <c r="E361" s="18">
        <v>38998</v>
      </c>
      <c r="F361" s="8" t="s">
        <v>622</v>
      </c>
      <c r="G361" s="8" t="s">
        <v>73</v>
      </c>
      <c r="H361" s="7"/>
      <c r="I361" s="7" t="str">
        <f t="shared" si="4"/>
        <v>Angus Laird</v>
      </c>
      <c r="K361" s="4" t="s">
        <v>777</v>
      </c>
    </row>
    <row r="362" spans="1:11" ht="12.75">
      <c r="A362" s="8">
        <v>361</v>
      </c>
      <c r="B362" s="8" t="s">
        <v>621</v>
      </c>
      <c r="C362" s="8" t="s">
        <v>261</v>
      </c>
      <c r="D362" s="8" t="s">
        <v>17</v>
      </c>
      <c r="E362" s="18">
        <v>38980</v>
      </c>
      <c r="F362" s="8" t="s">
        <v>620</v>
      </c>
      <c r="G362" s="8" t="s">
        <v>73</v>
      </c>
      <c r="H362" s="7"/>
      <c r="I362" s="7" t="str">
        <f t="shared" si="4"/>
        <v>Alasdair MacKinnon</v>
      </c>
      <c r="K362" s="4" t="s">
        <v>777</v>
      </c>
    </row>
    <row r="363" spans="1:11" ht="12.75">
      <c r="A363" s="8">
        <v>362</v>
      </c>
      <c r="B363" s="8" t="s">
        <v>561</v>
      </c>
      <c r="C363" s="8" t="s">
        <v>619</v>
      </c>
      <c r="D363" s="8" t="s">
        <v>17</v>
      </c>
      <c r="E363" s="18">
        <v>39164</v>
      </c>
      <c r="F363" s="8" t="s">
        <v>618</v>
      </c>
      <c r="G363" s="8" t="s">
        <v>73</v>
      </c>
      <c r="H363" s="7"/>
      <c r="I363" s="7" t="str">
        <f t="shared" si="4"/>
        <v>Ben  Macleod</v>
      </c>
      <c r="K363" s="4" t="s">
        <v>777</v>
      </c>
    </row>
    <row r="364" spans="1:11" ht="12.75">
      <c r="A364" s="8">
        <v>363</v>
      </c>
      <c r="B364" s="8" t="s">
        <v>217</v>
      </c>
      <c r="C364" s="8" t="s">
        <v>617</v>
      </c>
      <c r="D364" s="8" t="s">
        <v>17</v>
      </c>
      <c r="E364" s="18">
        <v>39350</v>
      </c>
      <c r="F364" s="8" t="s">
        <v>616</v>
      </c>
      <c r="G364" s="8" t="s">
        <v>73</v>
      </c>
      <c r="H364" s="7"/>
      <c r="I364" s="7" t="str">
        <f t="shared" si="4"/>
        <v>Travis MacPherson</v>
      </c>
      <c r="K364" s="4" t="s">
        <v>777</v>
      </c>
    </row>
    <row r="365" spans="1:11" ht="12.75">
      <c r="A365" s="8">
        <v>364</v>
      </c>
      <c r="B365" s="8" t="s">
        <v>615</v>
      </c>
      <c r="C365" s="8" t="s">
        <v>287</v>
      </c>
      <c r="D365" s="8" t="s">
        <v>17</v>
      </c>
      <c r="E365" s="18">
        <v>39245</v>
      </c>
      <c r="F365" s="8" t="s">
        <v>614</v>
      </c>
      <c r="G365" s="8" t="s">
        <v>73</v>
      </c>
      <c r="H365" s="7"/>
      <c r="I365" s="7" t="str">
        <f aca="true" t="shared" si="5" ref="I365:I396">C365&amp;" "&amp;B365</f>
        <v>Blair McAra</v>
      </c>
      <c r="K365" s="4" t="s">
        <v>777</v>
      </c>
    </row>
    <row r="366" spans="1:11" ht="12.75">
      <c r="A366" s="8">
        <v>365</v>
      </c>
      <c r="B366" s="8" t="s">
        <v>613</v>
      </c>
      <c r="C366" s="8" t="s">
        <v>417</v>
      </c>
      <c r="D366" s="8" t="s">
        <v>17</v>
      </c>
      <c r="E366" s="18">
        <v>39521</v>
      </c>
      <c r="F366" s="8" t="s">
        <v>612</v>
      </c>
      <c r="G366" s="8" t="s">
        <v>73</v>
      </c>
      <c r="H366" s="7"/>
      <c r="I366" s="7" t="str">
        <f t="shared" si="5"/>
        <v>Michael Miller</v>
      </c>
      <c r="K366" s="4" t="s">
        <v>777</v>
      </c>
    </row>
    <row r="367" spans="1:11" ht="12.75">
      <c r="A367" s="8">
        <v>366</v>
      </c>
      <c r="B367" s="8" t="s">
        <v>611</v>
      </c>
      <c r="C367" s="8" t="s">
        <v>335</v>
      </c>
      <c r="D367" s="8" t="s">
        <v>17</v>
      </c>
      <c r="E367" s="18">
        <v>39045</v>
      </c>
      <c r="F367" s="8" t="s">
        <v>610</v>
      </c>
      <c r="G367" s="8" t="s">
        <v>73</v>
      </c>
      <c r="H367" s="7"/>
      <c r="I367" s="7" t="str">
        <f t="shared" si="5"/>
        <v>Harry Proctor</v>
      </c>
      <c r="K367" s="4" t="s">
        <v>777</v>
      </c>
    </row>
    <row r="368" spans="1:11" ht="12.75">
      <c r="A368" s="8">
        <v>367</v>
      </c>
      <c r="B368" s="8" t="s">
        <v>351</v>
      </c>
      <c r="C368" s="8" t="s">
        <v>108</v>
      </c>
      <c r="D368" s="8" t="s">
        <v>17</v>
      </c>
      <c r="E368" s="18">
        <v>39011</v>
      </c>
      <c r="F368" s="8" t="s">
        <v>609</v>
      </c>
      <c r="G368" s="8" t="s">
        <v>73</v>
      </c>
      <c r="H368" s="7"/>
      <c r="I368" s="7" t="str">
        <f t="shared" si="5"/>
        <v>Stuart Robertson</v>
      </c>
      <c r="K368" s="4" t="s">
        <v>777</v>
      </c>
    </row>
    <row r="369" spans="1:11" ht="12.75">
      <c r="A369" s="8">
        <v>368</v>
      </c>
      <c r="B369" s="8" t="s">
        <v>608</v>
      </c>
      <c r="C369" s="8" t="s">
        <v>607</v>
      </c>
      <c r="D369" s="8" t="s">
        <v>17</v>
      </c>
      <c r="E369" s="18">
        <v>38993</v>
      </c>
      <c r="F369" s="8" t="s">
        <v>606</v>
      </c>
      <c r="G369" s="8" t="s">
        <v>73</v>
      </c>
      <c r="H369" s="7"/>
      <c r="I369" s="7" t="str">
        <f t="shared" si="5"/>
        <v>Rory Stainsby</v>
      </c>
      <c r="K369" s="4" t="s">
        <v>777</v>
      </c>
    </row>
    <row r="370" spans="1:11" ht="12.75">
      <c r="A370" s="8">
        <v>369</v>
      </c>
      <c r="B370" s="8" t="s">
        <v>71</v>
      </c>
      <c r="C370" s="8" t="s">
        <v>324</v>
      </c>
      <c r="D370" s="8" t="s">
        <v>17</v>
      </c>
      <c r="E370" s="18">
        <v>39136</v>
      </c>
      <c r="F370" s="8" t="s">
        <v>605</v>
      </c>
      <c r="G370" s="8" t="s">
        <v>73</v>
      </c>
      <c r="H370" s="7"/>
      <c r="I370" s="7" t="str">
        <f t="shared" si="5"/>
        <v>Findlay Taylor</v>
      </c>
      <c r="K370" s="4" t="s">
        <v>777</v>
      </c>
    </row>
    <row r="371" spans="1:11" ht="12.75">
      <c r="A371" s="8">
        <v>370</v>
      </c>
      <c r="B371" s="8" t="s">
        <v>604</v>
      </c>
      <c r="C371" s="8" t="s">
        <v>603</v>
      </c>
      <c r="D371" s="8" t="s">
        <v>17</v>
      </c>
      <c r="E371" s="18">
        <v>39284</v>
      </c>
      <c r="F371" s="8" t="s">
        <v>602</v>
      </c>
      <c r="G371" s="8" t="s">
        <v>73</v>
      </c>
      <c r="H371" s="7"/>
      <c r="I371" s="7" t="str">
        <f t="shared" si="5"/>
        <v>Harris Walmsley</v>
      </c>
      <c r="K371" s="4" t="s">
        <v>777</v>
      </c>
    </row>
    <row r="372" spans="1:11" ht="12.75">
      <c r="A372" s="8">
        <v>371</v>
      </c>
      <c r="B372" s="8" t="s">
        <v>474</v>
      </c>
      <c r="C372" s="8" t="s">
        <v>402</v>
      </c>
      <c r="D372" s="8" t="s">
        <v>17</v>
      </c>
      <c r="E372" s="18">
        <v>39294</v>
      </c>
      <c r="F372" s="8" t="s">
        <v>601</v>
      </c>
      <c r="G372" s="8" t="s">
        <v>73</v>
      </c>
      <c r="H372" s="7"/>
      <c r="I372" s="7" t="str">
        <f t="shared" si="5"/>
        <v>Owen Webster</v>
      </c>
      <c r="K372" s="4" t="s">
        <v>777</v>
      </c>
    </row>
    <row r="373" spans="1:11" ht="12.75">
      <c r="A373" s="8">
        <v>372</v>
      </c>
      <c r="B373" s="8" t="s">
        <v>600</v>
      </c>
      <c r="C373" s="8" t="s">
        <v>599</v>
      </c>
      <c r="D373" s="8" t="s">
        <v>21</v>
      </c>
      <c r="E373" s="18">
        <v>38816</v>
      </c>
      <c r="F373" s="8" t="s">
        <v>598</v>
      </c>
      <c r="G373" s="8" t="s">
        <v>131</v>
      </c>
      <c r="H373" s="7"/>
      <c r="I373" s="7" t="str">
        <f t="shared" si="5"/>
        <v>Emilia  Allison</v>
      </c>
      <c r="K373" s="4" t="s">
        <v>777</v>
      </c>
    </row>
    <row r="374" spans="1:11" ht="12.75">
      <c r="A374" s="8">
        <v>373</v>
      </c>
      <c r="B374" s="8" t="s">
        <v>597</v>
      </c>
      <c r="C374" s="8" t="s">
        <v>596</v>
      </c>
      <c r="D374" s="8" t="s">
        <v>21</v>
      </c>
      <c r="E374" s="18">
        <v>38918</v>
      </c>
      <c r="F374" s="8" t="s">
        <v>595</v>
      </c>
      <c r="G374" s="8" t="s">
        <v>131</v>
      </c>
      <c r="H374" s="7"/>
      <c r="I374" s="7" t="str">
        <f t="shared" si="5"/>
        <v>Elise Beacom</v>
      </c>
      <c r="K374" s="4" t="s">
        <v>777</v>
      </c>
    </row>
    <row r="375" spans="1:11" ht="12.75">
      <c r="A375" s="8">
        <v>374</v>
      </c>
      <c r="B375" s="8" t="s">
        <v>594</v>
      </c>
      <c r="C375" s="8" t="s">
        <v>593</v>
      </c>
      <c r="D375" s="8" t="s">
        <v>21</v>
      </c>
      <c r="E375" s="18">
        <v>38483</v>
      </c>
      <c r="F375" s="8" t="s">
        <v>592</v>
      </c>
      <c r="G375" s="8" t="s">
        <v>131</v>
      </c>
      <c r="H375" s="7"/>
      <c r="I375" s="7" t="str">
        <f t="shared" si="5"/>
        <v>Jessica Bowman</v>
      </c>
      <c r="K375" s="4" t="s">
        <v>777</v>
      </c>
    </row>
    <row r="376" spans="1:11" ht="12.75">
      <c r="A376" s="8">
        <v>375</v>
      </c>
      <c r="B376" s="8" t="s">
        <v>228</v>
      </c>
      <c r="C376" s="8" t="s">
        <v>591</v>
      </c>
      <c r="D376" s="8" t="s">
        <v>21</v>
      </c>
      <c r="E376" s="18">
        <v>38817</v>
      </c>
      <c r="F376" s="8" t="s">
        <v>590</v>
      </c>
      <c r="G376" s="8" t="s">
        <v>131</v>
      </c>
      <c r="H376" s="7"/>
      <c r="I376" s="7" t="str">
        <f t="shared" si="5"/>
        <v>Caitlin Brown</v>
      </c>
      <c r="K376" s="4" t="s">
        <v>777</v>
      </c>
    </row>
    <row r="377" spans="1:11" ht="12.75">
      <c r="A377" s="8">
        <v>376</v>
      </c>
      <c r="B377" s="8" t="s">
        <v>426</v>
      </c>
      <c r="C377" s="8" t="s">
        <v>165</v>
      </c>
      <c r="D377" s="8" t="s">
        <v>21</v>
      </c>
      <c r="E377" s="18">
        <v>38895</v>
      </c>
      <c r="F377" s="8" t="s">
        <v>589</v>
      </c>
      <c r="G377" s="8" t="s">
        <v>131</v>
      </c>
      <c r="H377" s="7"/>
      <c r="I377" s="7" t="str">
        <f t="shared" si="5"/>
        <v>Anna Cairns</v>
      </c>
      <c r="K377" s="4" t="s">
        <v>777</v>
      </c>
    </row>
    <row r="378" spans="1:11" ht="12.75">
      <c r="A378" s="8">
        <v>377</v>
      </c>
      <c r="B378" s="8" t="s">
        <v>588</v>
      </c>
      <c r="C378" s="8" t="s">
        <v>142</v>
      </c>
      <c r="D378" s="8" t="s">
        <v>21</v>
      </c>
      <c r="E378" s="18">
        <v>38598</v>
      </c>
      <c r="F378" s="8" t="s">
        <v>587</v>
      </c>
      <c r="G378" s="8" t="s">
        <v>131</v>
      </c>
      <c r="H378" s="7"/>
      <c r="I378" s="7" t="str">
        <f t="shared" si="5"/>
        <v>Lucy Clark</v>
      </c>
      <c r="K378" s="4" t="s">
        <v>777</v>
      </c>
    </row>
    <row r="379" spans="1:11" ht="12.75">
      <c r="A379" s="8">
        <v>378</v>
      </c>
      <c r="B379" s="8" t="s">
        <v>586</v>
      </c>
      <c r="C379" s="8" t="s">
        <v>585</v>
      </c>
      <c r="D379" s="8" t="s">
        <v>21</v>
      </c>
      <c r="E379" s="18">
        <v>38450</v>
      </c>
      <c r="F379" s="8" t="s">
        <v>584</v>
      </c>
      <c r="G379" s="8" t="s">
        <v>131</v>
      </c>
      <c r="H379" s="7"/>
      <c r="I379" s="7" t="str">
        <f t="shared" si="5"/>
        <v>Cicely Dobson</v>
      </c>
      <c r="K379" s="4" t="s">
        <v>777</v>
      </c>
    </row>
    <row r="380" spans="1:11" ht="12.75">
      <c r="A380" s="8">
        <v>379</v>
      </c>
      <c r="B380" s="8" t="s">
        <v>583</v>
      </c>
      <c r="C380" s="8" t="s">
        <v>582</v>
      </c>
      <c r="D380" s="8" t="s">
        <v>21</v>
      </c>
      <c r="E380" s="18">
        <v>38465</v>
      </c>
      <c r="F380" s="8" t="s">
        <v>581</v>
      </c>
      <c r="G380" s="8" t="s">
        <v>131</v>
      </c>
      <c r="H380" s="7"/>
      <c r="I380" s="7" t="str">
        <f t="shared" si="5"/>
        <v>Hannah Fea</v>
      </c>
      <c r="K380" s="4" t="s">
        <v>777</v>
      </c>
    </row>
    <row r="381" spans="1:11" ht="12.75">
      <c r="A381" s="8">
        <v>380</v>
      </c>
      <c r="B381" s="8" t="s">
        <v>457</v>
      </c>
      <c r="C381" s="8" t="s">
        <v>580</v>
      </c>
      <c r="D381" s="8" t="s">
        <v>21</v>
      </c>
      <c r="E381" s="18">
        <v>38358</v>
      </c>
      <c r="F381" s="8" t="s">
        <v>579</v>
      </c>
      <c r="G381" s="8" t="s">
        <v>131</v>
      </c>
      <c r="H381" s="7"/>
      <c r="I381" s="7" t="str">
        <f t="shared" si="5"/>
        <v>Julia Ferguson</v>
      </c>
      <c r="K381" s="4" t="s">
        <v>777</v>
      </c>
    </row>
    <row r="382" spans="1:11" ht="12.75">
      <c r="A382" s="8">
        <v>381</v>
      </c>
      <c r="B382" s="8" t="s">
        <v>88</v>
      </c>
      <c r="C382" s="8" t="s">
        <v>578</v>
      </c>
      <c r="D382" s="8" t="s">
        <v>21</v>
      </c>
      <c r="E382" s="18">
        <v>38683</v>
      </c>
      <c r="F382" s="8" t="s">
        <v>577</v>
      </c>
      <c r="G382" s="8" t="s">
        <v>131</v>
      </c>
      <c r="H382" s="7"/>
      <c r="I382" s="7" t="str">
        <f t="shared" si="5"/>
        <v>Stroma Fraser</v>
      </c>
      <c r="K382" s="4" t="s">
        <v>777</v>
      </c>
    </row>
    <row r="383" spans="1:11" ht="12.75">
      <c r="A383" s="8">
        <v>382</v>
      </c>
      <c r="B383" s="8" t="s">
        <v>452</v>
      </c>
      <c r="C383" s="8" t="s">
        <v>576</v>
      </c>
      <c r="D383" s="8" t="s">
        <v>21</v>
      </c>
      <c r="E383" s="18">
        <v>38826</v>
      </c>
      <c r="F383" s="8" t="s">
        <v>575</v>
      </c>
      <c r="G383" s="8" t="s">
        <v>131</v>
      </c>
      <c r="H383" s="7"/>
      <c r="I383" s="7" t="str">
        <f t="shared" si="5"/>
        <v>Isobel Garvie</v>
      </c>
      <c r="K383" s="4" t="s">
        <v>777</v>
      </c>
    </row>
    <row r="384" spans="1:11" ht="12.75">
      <c r="A384" s="8">
        <v>383</v>
      </c>
      <c r="B384" s="8" t="s">
        <v>515</v>
      </c>
      <c r="C384" s="8" t="s">
        <v>203</v>
      </c>
      <c r="D384" s="8" t="s">
        <v>21</v>
      </c>
      <c r="E384" s="18">
        <v>38889</v>
      </c>
      <c r="F384" s="8" t="s">
        <v>574</v>
      </c>
      <c r="G384" s="8" t="s">
        <v>131</v>
      </c>
      <c r="H384" s="7"/>
      <c r="I384" s="7" t="str">
        <f t="shared" si="5"/>
        <v>Eilidh Gray</v>
      </c>
      <c r="K384" s="4" t="s">
        <v>777</v>
      </c>
    </row>
    <row r="385" spans="1:11" ht="12.75">
      <c r="A385" s="8">
        <v>384</v>
      </c>
      <c r="B385" s="8" t="s">
        <v>241</v>
      </c>
      <c r="C385" s="8" t="s">
        <v>369</v>
      </c>
      <c r="D385" s="8" t="s">
        <v>21</v>
      </c>
      <c r="E385" s="18">
        <v>38405</v>
      </c>
      <c r="F385" s="8" t="s">
        <v>573</v>
      </c>
      <c r="G385" s="8" t="s">
        <v>131</v>
      </c>
      <c r="H385" s="7"/>
      <c r="I385" s="7" t="str">
        <f t="shared" si="5"/>
        <v>Abbie  Harrison</v>
      </c>
      <c r="K385" s="4" t="s">
        <v>777</v>
      </c>
    </row>
    <row r="386" spans="1:11" ht="12.75">
      <c r="A386" s="8">
        <v>385</v>
      </c>
      <c r="B386" s="8" t="s">
        <v>137</v>
      </c>
      <c r="C386" s="8" t="s">
        <v>528</v>
      </c>
      <c r="D386" s="8" t="s">
        <v>21</v>
      </c>
      <c r="E386" s="18">
        <v>38340</v>
      </c>
      <c r="F386" s="8" t="s">
        <v>572</v>
      </c>
      <c r="G386" s="8" t="s">
        <v>131</v>
      </c>
      <c r="H386" s="7"/>
      <c r="I386" s="7" t="str">
        <f t="shared" si="5"/>
        <v>Ava Henderson</v>
      </c>
      <c r="K386" s="4" t="s">
        <v>777</v>
      </c>
    </row>
    <row r="387" spans="1:11" ht="12.75">
      <c r="A387" s="8">
        <v>386</v>
      </c>
      <c r="B387" s="8" t="s">
        <v>571</v>
      </c>
      <c r="C387" s="8" t="s">
        <v>570</v>
      </c>
      <c r="D387" s="8" t="s">
        <v>21</v>
      </c>
      <c r="E387" s="18">
        <v>38898</v>
      </c>
      <c r="F387" s="8" t="s">
        <v>569</v>
      </c>
      <c r="G387" s="8" t="s">
        <v>131</v>
      </c>
      <c r="H387" s="7"/>
      <c r="I387" s="7" t="str">
        <f t="shared" si="5"/>
        <v>Marvellous Igbinidu</v>
      </c>
      <c r="K387" s="4" t="s">
        <v>777</v>
      </c>
    </row>
    <row r="388" spans="1:11" ht="12.75">
      <c r="A388" s="8">
        <v>387</v>
      </c>
      <c r="B388" s="8" t="s">
        <v>89</v>
      </c>
      <c r="C388" s="8" t="s">
        <v>568</v>
      </c>
      <c r="D388" s="8" t="s">
        <v>21</v>
      </c>
      <c r="E388" s="18">
        <v>38883</v>
      </c>
      <c r="F388" s="8" t="s">
        <v>567</v>
      </c>
      <c r="G388" s="8" t="s">
        <v>131</v>
      </c>
      <c r="H388" s="7"/>
      <c r="I388" s="7" t="str">
        <f t="shared" si="5"/>
        <v>Grace MacDonald</v>
      </c>
      <c r="K388" s="4" t="s">
        <v>777</v>
      </c>
    </row>
    <row r="389" spans="1:11" ht="12.75">
      <c r="A389" s="8">
        <v>388</v>
      </c>
      <c r="B389" s="8" t="s">
        <v>566</v>
      </c>
      <c r="C389" s="8" t="s">
        <v>565</v>
      </c>
      <c r="D389" s="8" t="s">
        <v>21</v>
      </c>
      <c r="E389" s="18">
        <v>38291</v>
      </c>
      <c r="F389" s="8" t="s">
        <v>564</v>
      </c>
      <c r="G389" s="8" t="s">
        <v>131</v>
      </c>
      <c r="H389" s="7"/>
      <c r="I389" s="7" t="str">
        <f t="shared" si="5"/>
        <v>Alanna MacKenzie</v>
      </c>
      <c r="K389" s="4" t="s">
        <v>777</v>
      </c>
    </row>
    <row r="390" spans="1:11" ht="12.75">
      <c r="A390" s="8">
        <v>389</v>
      </c>
      <c r="B390" s="8" t="s">
        <v>62</v>
      </c>
      <c r="C390" s="8" t="s">
        <v>563</v>
      </c>
      <c r="D390" s="8" t="s">
        <v>21</v>
      </c>
      <c r="E390" s="18">
        <v>38512</v>
      </c>
      <c r="F390" s="8" t="s">
        <v>562</v>
      </c>
      <c r="G390" s="8" t="s">
        <v>131</v>
      </c>
      <c r="H390" s="7"/>
      <c r="I390" s="7" t="str">
        <f t="shared" si="5"/>
        <v>Maisie MacLennan</v>
      </c>
      <c r="K390" s="4" t="s">
        <v>777</v>
      </c>
    </row>
    <row r="391" spans="1:11" ht="12.75">
      <c r="A391" s="8">
        <v>390</v>
      </c>
      <c r="B391" s="8" t="s">
        <v>561</v>
      </c>
      <c r="C391" s="8" t="s">
        <v>560</v>
      </c>
      <c r="D391" s="8" t="s">
        <v>21</v>
      </c>
      <c r="E391" s="18">
        <v>38528</v>
      </c>
      <c r="F391" s="8" t="s">
        <v>559</v>
      </c>
      <c r="G391" s="8" t="s">
        <v>131</v>
      </c>
      <c r="H391" s="7"/>
      <c r="I391" s="7" t="str">
        <f t="shared" si="5"/>
        <v>Evie Macleod</v>
      </c>
      <c r="K391" s="4" t="s">
        <v>777</v>
      </c>
    </row>
    <row r="392" spans="1:11" ht="12.75">
      <c r="A392" s="8">
        <v>391</v>
      </c>
      <c r="B392" s="8" t="s">
        <v>558</v>
      </c>
      <c r="C392" s="8" t="s">
        <v>140</v>
      </c>
      <c r="D392" s="8" t="s">
        <v>21</v>
      </c>
      <c r="E392" s="18">
        <v>38628</v>
      </c>
      <c r="F392" s="8" t="s">
        <v>557</v>
      </c>
      <c r="G392" s="8" t="s">
        <v>131</v>
      </c>
      <c r="H392" s="7"/>
      <c r="I392" s="7" t="str">
        <f t="shared" si="5"/>
        <v>Isla Marwick</v>
      </c>
      <c r="K392" s="4" t="s">
        <v>777</v>
      </c>
    </row>
    <row r="393" spans="1:11" ht="12.75">
      <c r="A393" s="8">
        <v>392</v>
      </c>
      <c r="B393" s="8" t="s">
        <v>556</v>
      </c>
      <c r="C393" s="8" t="s">
        <v>140</v>
      </c>
      <c r="D393" s="8" t="s">
        <v>21</v>
      </c>
      <c r="E393" s="18">
        <v>38774</v>
      </c>
      <c r="F393" s="8" t="s">
        <v>555</v>
      </c>
      <c r="G393" s="8" t="s">
        <v>131</v>
      </c>
      <c r="H393" s="7"/>
      <c r="I393" s="7" t="str">
        <f t="shared" si="5"/>
        <v>Isla McArthur</v>
      </c>
      <c r="K393" s="4" t="s">
        <v>777</v>
      </c>
    </row>
    <row r="394" spans="1:11" ht="12.75">
      <c r="A394" s="8">
        <v>393</v>
      </c>
      <c r="B394" s="8" t="s">
        <v>554</v>
      </c>
      <c r="C394" s="8" t="s">
        <v>553</v>
      </c>
      <c r="D394" s="8" t="s">
        <v>21</v>
      </c>
      <c r="E394" s="18">
        <v>38632</v>
      </c>
      <c r="F394" s="8" t="s">
        <v>552</v>
      </c>
      <c r="G394" s="8" t="s">
        <v>131</v>
      </c>
      <c r="H394" s="7"/>
      <c r="I394" s="7" t="str">
        <f t="shared" si="5"/>
        <v>Imogen McDougall</v>
      </c>
      <c r="K394" s="4" t="s">
        <v>777</v>
      </c>
    </row>
    <row r="395" spans="1:11" ht="12.75">
      <c r="A395" s="8">
        <v>394</v>
      </c>
      <c r="B395" s="8" t="s">
        <v>551</v>
      </c>
      <c r="C395" s="8" t="s">
        <v>550</v>
      </c>
      <c r="D395" s="8" t="s">
        <v>21</v>
      </c>
      <c r="E395" s="18">
        <v>38325</v>
      </c>
      <c r="F395" s="8" t="s">
        <v>549</v>
      </c>
      <c r="G395" s="8" t="s">
        <v>131</v>
      </c>
      <c r="H395" s="7"/>
      <c r="I395" s="7" t="str">
        <f t="shared" si="5"/>
        <v>Mollie McKillop</v>
      </c>
      <c r="K395" s="4" t="s">
        <v>777</v>
      </c>
    </row>
    <row r="396" spans="1:11" ht="12.75">
      <c r="A396" s="8">
        <v>395</v>
      </c>
      <c r="B396" s="8" t="s">
        <v>548</v>
      </c>
      <c r="C396" s="8" t="s">
        <v>175</v>
      </c>
      <c r="D396" s="8" t="s">
        <v>21</v>
      </c>
      <c r="E396" s="18">
        <v>38828</v>
      </c>
      <c r="F396" s="8" t="s">
        <v>547</v>
      </c>
      <c r="G396" s="8" t="s">
        <v>131</v>
      </c>
      <c r="H396" s="7"/>
      <c r="I396" s="7" t="str">
        <f t="shared" si="5"/>
        <v>Emily Murray</v>
      </c>
      <c r="K396" s="4" t="s">
        <v>777</v>
      </c>
    </row>
    <row r="397" spans="1:11" ht="12.75">
      <c r="A397" s="8">
        <v>396</v>
      </c>
      <c r="B397" s="8" t="s">
        <v>546</v>
      </c>
      <c r="C397" s="8" t="s">
        <v>465</v>
      </c>
      <c r="D397" s="8" t="s">
        <v>21</v>
      </c>
      <c r="E397" s="18">
        <v>38322</v>
      </c>
      <c r="F397" s="8" t="s">
        <v>545</v>
      </c>
      <c r="G397" s="8" t="s">
        <v>131</v>
      </c>
      <c r="H397" s="7"/>
      <c r="I397" s="7" t="str">
        <f aca="true" t="shared" si="6" ref="I397:I428">C397&amp;" "&amp;B397</f>
        <v>Amy Mustarde</v>
      </c>
      <c r="K397" s="4" t="s">
        <v>777</v>
      </c>
    </row>
    <row r="398" spans="1:11" ht="12.75">
      <c r="A398" s="8">
        <v>397</v>
      </c>
      <c r="B398" s="8" t="s">
        <v>544</v>
      </c>
      <c r="C398" s="8" t="s">
        <v>543</v>
      </c>
      <c r="D398" s="8" t="s">
        <v>21</v>
      </c>
      <c r="E398" s="18">
        <v>38755</v>
      </c>
      <c r="F398" s="8" t="s">
        <v>542</v>
      </c>
      <c r="G398" s="8" t="s">
        <v>131</v>
      </c>
      <c r="H398" s="7"/>
      <c r="I398" s="7" t="str">
        <f t="shared" si="6"/>
        <v>Lily Nicol</v>
      </c>
      <c r="K398" s="4" t="s">
        <v>777</v>
      </c>
    </row>
    <row r="399" spans="1:11" ht="12.75">
      <c r="A399" s="8">
        <v>398</v>
      </c>
      <c r="B399" s="8" t="s">
        <v>351</v>
      </c>
      <c r="C399" s="8" t="s">
        <v>541</v>
      </c>
      <c r="D399" s="8" t="s">
        <v>21</v>
      </c>
      <c r="E399" s="18">
        <v>38155</v>
      </c>
      <c r="F399" s="8" t="s">
        <v>540</v>
      </c>
      <c r="G399" s="8" t="s">
        <v>131</v>
      </c>
      <c r="H399" s="7"/>
      <c r="I399" s="7" t="str">
        <f t="shared" si="6"/>
        <v>Jasmine Robertson</v>
      </c>
      <c r="K399" s="4" t="s">
        <v>777</v>
      </c>
    </row>
    <row r="400" spans="1:11" ht="12.75">
      <c r="A400" s="8">
        <v>399</v>
      </c>
      <c r="B400" s="8" t="s">
        <v>393</v>
      </c>
      <c r="C400" s="8" t="s">
        <v>539</v>
      </c>
      <c r="D400" s="8" t="s">
        <v>21</v>
      </c>
      <c r="E400" s="18">
        <v>38751</v>
      </c>
      <c r="F400" s="8" t="s">
        <v>538</v>
      </c>
      <c r="G400" s="8" t="s">
        <v>131</v>
      </c>
      <c r="H400" s="7"/>
      <c r="I400" s="7" t="str">
        <f t="shared" si="6"/>
        <v>Zoe Sharpe</v>
      </c>
      <c r="K400" s="4" t="s">
        <v>777</v>
      </c>
    </row>
    <row r="401" spans="1:11" ht="12.75">
      <c r="A401" s="8">
        <v>400</v>
      </c>
      <c r="B401" s="8" t="s">
        <v>537</v>
      </c>
      <c r="C401" s="8" t="s">
        <v>224</v>
      </c>
      <c r="D401" s="8" t="s">
        <v>21</v>
      </c>
      <c r="E401" s="18">
        <v>38925</v>
      </c>
      <c r="F401" s="8" t="s">
        <v>536</v>
      </c>
      <c r="G401" s="8" t="s">
        <v>131</v>
      </c>
      <c r="H401" s="7"/>
      <c r="I401" s="7" t="str">
        <f t="shared" si="6"/>
        <v>Amber Sturrock</v>
      </c>
      <c r="K401" s="4" t="s">
        <v>777</v>
      </c>
    </row>
    <row r="402" spans="1:11" ht="12.75">
      <c r="A402" s="8">
        <v>401</v>
      </c>
      <c r="B402" s="8" t="s">
        <v>43</v>
      </c>
      <c r="C402" s="8" t="s">
        <v>25</v>
      </c>
      <c r="D402" s="8" t="s">
        <v>21</v>
      </c>
      <c r="E402" s="18">
        <v>38580</v>
      </c>
      <c r="F402" s="8" t="s">
        <v>535</v>
      </c>
      <c r="G402" s="8" t="s">
        <v>131</v>
      </c>
      <c r="H402" s="7"/>
      <c r="I402" s="7" t="str">
        <f t="shared" si="6"/>
        <v>Rachel Sutherland</v>
      </c>
      <c r="K402" s="4" t="s">
        <v>777</v>
      </c>
    </row>
    <row r="403" spans="1:11" ht="12.75">
      <c r="A403" s="8">
        <v>402</v>
      </c>
      <c r="B403" s="8" t="s">
        <v>534</v>
      </c>
      <c r="C403" s="8" t="s">
        <v>140</v>
      </c>
      <c r="D403" s="8" t="s">
        <v>21</v>
      </c>
      <c r="E403" s="18">
        <v>38866</v>
      </c>
      <c r="F403" s="8" t="s">
        <v>533</v>
      </c>
      <c r="G403" s="8" t="s">
        <v>131</v>
      </c>
      <c r="H403" s="7"/>
      <c r="I403" s="7" t="str">
        <f t="shared" si="6"/>
        <v>Isla Thomson</v>
      </c>
      <c r="K403" s="4" t="s">
        <v>777</v>
      </c>
    </row>
    <row r="404" spans="1:11" ht="12.75">
      <c r="A404" s="8">
        <v>403</v>
      </c>
      <c r="B404" s="8" t="s">
        <v>532</v>
      </c>
      <c r="C404" s="8" t="s">
        <v>531</v>
      </c>
      <c r="D404" s="8" t="s">
        <v>21</v>
      </c>
      <c r="E404" s="18">
        <v>38681</v>
      </c>
      <c r="F404" s="8" t="s">
        <v>530</v>
      </c>
      <c r="G404" s="8" t="s">
        <v>131</v>
      </c>
      <c r="H404" s="7"/>
      <c r="I404" s="7" t="str">
        <f t="shared" si="6"/>
        <v>Katie  Torrens</v>
      </c>
      <c r="K404" s="4" t="s">
        <v>777</v>
      </c>
    </row>
    <row r="405" spans="1:11" ht="12.75">
      <c r="A405" s="8">
        <v>404</v>
      </c>
      <c r="B405" s="8" t="s">
        <v>529</v>
      </c>
      <c r="C405" s="8" t="s">
        <v>528</v>
      </c>
      <c r="D405" s="8" t="s">
        <v>21</v>
      </c>
      <c r="E405" s="18">
        <v>38575</v>
      </c>
      <c r="F405" s="8" t="s">
        <v>527</v>
      </c>
      <c r="G405" s="8" t="s">
        <v>131</v>
      </c>
      <c r="H405" s="7"/>
      <c r="I405" s="7" t="str">
        <f t="shared" si="6"/>
        <v>Ava Walsh</v>
      </c>
      <c r="K405" s="4" t="s">
        <v>777</v>
      </c>
    </row>
    <row r="406" spans="1:11" ht="12.75">
      <c r="A406" s="8">
        <v>405</v>
      </c>
      <c r="B406" s="8" t="s">
        <v>380</v>
      </c>
      <c r="C406" s="8" t="s">
        <v>526</v>
      </c>
      <c r="D406" s="8" t="s">
        <v>21</v>
      </c>
      <c r="E406" s="18">
        <v>38433</v>
      </c>
      <c r="F406" s="8" t="s">
        <v>525</v>
      </c>
      <c r="G406" s="8" t="s">
        <v>131</v>
      </c>
      <c r="H406" s="7"/>
      <c r="I406" s="7" t="str">
        <f t="shared" si="6"/>
        <v>Ruth Wilson</v>
      </c>
      <c r="K406" s="4" t="s">
        <v>777</v>
      </c>
    </row>
    <row r="407" spans="1:11" ht="12.75">
      <c r="A407" s="8">
        <v>406</v>
      </c>
      <c r="B407" s="8" t="s">
        <v>524</v>
      </c>
      <c r="C407" s="8" t="s">
        <v>501</v>
      </c>
      <c r="D407" s="8" t="s">
        <v>17</v>
      </c>
      <c r="E407" s="18">
        <v>38949</v>
      </c>
      <c r="F407" s="8" t="s">
        <v>523</v>
      </c>
      <c r="G407" s="8" t="s">
        <v>31</v>
      </c>
      <c r="H407" s="7"/>
      <c r="I407" s="7" t="str">
        <f t="shared" si="6"/>
        <v>Lachlan Buchanan</v>
      </c>
      <c r="K407" s="4" t="s">
        <v>777</v>
      </c>
    </row>
    <row r="408" spans="1:11" ht="12.75">
      <c r="A408" s="8">
        <v>407</v>
      </c>
      <c r="B408" s="8" t="s">
        <v>521</v>
      </c>
      <c r="C408" s="8" t="s">
        <v>91</v>
      </c>
      <c r="D408" s="8" t="s">
        <v>17</v>
      </c>
      <c r="E408" s="18">
        <v>38720</v>
      </c>
      <c r="F408" s="8" t="s">
        <v>522</v>
      </c>
      <c r="G408" s="8" t="s">
        <v>31</v>
      </c>
      <c r="H408" s="7"/>
      <c r="I408" s="7" t="str">
        <f t="shared" si="6"/>
        <v>Sam Burnett</v>
      </c>
      <c r="K408" s="4" t="s">
        <v>777</v>
      </c>
    </row>
    <row r="409" spans="1:11" ht="12.75">
      <c r="A409" s="8">
        <v>408</v>
      </c>
      <c r="B409" s="8" t="s">
        <v>521</v>
      </c>
      <c r="C409" s="8" t="s">
        <v>35</v>
      </c>
      <c r="D409" s="8" t="s">
        <v>17</v>
      </c>
      <c r="E409" s="18">
        <v>38209</v>
      </c>
      <c r="F409" s="8" t="s">
        <v>520</v>
      </c>
      <c r="G409" s="8" t="s">
        <v>31</v>
      </c>
      <c r="H409" s="7"/>
      <c r="I409" s="7" t="str">
        <f t="shared" si="6"/>
        <v>Thomas Burnett</v>
      </c>
      <c r="K409" s="4" t="s">
        <v>777</v>
      </c>
    </row>
    <row r="410" spans="1:11" ht="12.75">
      <c r="A410" s="8">
        <v>409</v>
      </c>
      <c r="B410" s="8" t="s">
        <v>519</v>
      </c>
      <c r="C410" s="8" t="s">
        <v>326</v>
      </c>
      <c r="D410" s="8" t="s">
        <v>17</v>
      </c>
      <c r="E410" s="18">
        <v>38597</v>
      </c>
      <c r="F410" s="8" t="s">
        <v>518</v>
      </c>
      <c r="G410" s="8" t="s">
        <v>31</v>
      </c>
      <c r="H410" s="7"/>
      <c r="I410" s="7" t="str">
        <f t="shared" si="6"/>
        <v>Finlay Cooper</v>
      </c>
      <c r="K410" s="4" t="s">
        <v>777</v>
      </c>
    </row>
    <row r="411" spans="1:11" ht="12.75">
      <c r="A411" s="8">
        <v>410</v>
      </c>
      <c r="B411" s="8" t="s">
        <v>517</v>
      </c>
      <c r="C411" s="8" t="s">
        <v>302</v>
      </c>
      <c r="D411" s="8" t="s">
        <v>17</v>
      </c>
      <c r="E411" s="18">
        <v>38389</v>
      </c>
      <c r="F411" s="8" t="s">
        <v>516</v>
      </c>
      <c r="G411" s="8" t="s">
        <v>31</v>
      </c>
      <c r="H411" s="7"/>
      <c r="I411" s="7" t="str">
        <f t="shared" si="6"/>
        <v>Liam Daly</v>
      </c>
      <c r="K411" s="4" t="s">
        <v>777</v>
      </c>
    </row>
    <row r="412" spans="1:11" ht="12.75">
      <c r="A412" s="8">
        <v>411</v>
      </c>
      <c r="B412" s="8" t="s">
        <v>515</v>
      </c>
      <c r="C412" s="8" t="s">
        <v>514</v>
      </c>
      <c r="D412" s="8" t="s">
        <v>17</v>
      </c>
      <c r="E412" s="18">
        <v>38889</v>
      </c>
      <c r="F412" s="8" t="s">
        <v>513</v>
      </c>
      <c r="G412" s="8" t="s">
        <v>31</v>
      </c>
      <c r="H412" s="7"/>
      <c r="I412" s="7" t="str">
        <f t="shared" si="6"/>
        <v>Scott Gray</v>
      </c>
      <c r="K412" s="4" t="s">
        <v>777</v>
      </c>
    </row>
    <row r="413" spans="1:11" ht="12.75">
      <c r="A413" s="8">
        <v>412</v>
      </c>
      <c r="B413" s="8" t="s">
        <v>137</v>
      </c>
      <c r="C413" s="8" t="s">
        <v>512</v>
      </c>
      <c r="D413" s="8" t="s">
        <v>17</v>
      </c>
      <c r="E413" s="18">
        <v>38684</v>
      </c>
      <c r="F413" s="8" t="s">
        <v>511</v>
      </c>
      <c r="G413" s="8" t="s">
        <v>31</v>
      </c>
      <c r="H413" s="7"/>
      <c r="I413" s="7" t="str">
        <f t="shared" si="6"/>
        <v>Jake Henderson</v>
      </c>
      <c r="K413" s="4" t="s">
        <v>777</v>
      </c>
    </row>
    <row r="414" spans="1:11" ht="12.75">
      <c r="A414" s="8">
        <v>413</v>
      </c>
      <c r="B414" s="8" t="s">
        <v>510</v>
      </c>
      <c r="C414" s="8" t="s">
        <v>509</v>
      </c>
      <c r="D414" s="8" t="s">
        <v>17</v>
      </c>
      <c r="E414" s="18">
        <v>38937</v>
      </c>
      <c r="F414" s="8" t="s">
        <v>508</v>
      </c>
      <c r="G414" s="8" t="s">
        <v>31</v>
      </c>
      <c r="H414" s="7"/>
      <c r="I414" s="7" t="str">
        <f t="shared" si="6"/>
        <v>Finn Hewick</v>
      </c>
      <c r="K414" s="4" t="s">
        <v>777</v>
      </c>
    </row>
    <row r="415" spans="1:11" ht="12.75">
      <c r="A415" s="8">
        <v>414</v>
      </c>
      <c r="B415" s="8" t="s">
        <v>447</v>
      </c>
      <c r="C415" s="8" t="s">
        <v>82</v>
      </c>
      <c r="D415" s="8" t="s">
        <v>17</v>
      </c>
      <c r="E415" s="18">
        <v>38447</v>
      </c>
      <c r="F415" s="8" t="s">
        <v>507</v>
      </c>
      <c r="G415" s="8" t="s">
        <v>31</v>
      </c>
      <c r="H415" s="7"/>
      <c r="I415" s="7" t="str">
        <f t="shared" si="6"/>
        <v>Alex Jamieson</v>
      </c>
      <c r="K415" s="4" t="s">
        <v>777</v>
      </c>
    </row>
    <row r="416" spans="1:11" ht="12.75">
      <c r="A416" s="8">
        <v>415</v>
      </c>
      <c r="B416" s="8" t="s">
        <v>506</v>
      </c>
      <c r="C416" s="8" t="s">
        <v>238</v>
      </c>
      <c r="D416" s="8" t="s">
        <v>17</v>
      </c>
      <c r="E416" s="18">
        <v>38437</v>
      </c>
      <c r="F416" s="8" t="s">
        <v>505</v>
      </c>
      <c r="G416" s="8" t="s">
        <v>31</v>
      </c>
      <c r="H416" s="7"/>
      <c r="I416" s="7" t="str">
        <f t="shared" si="6"/>
        <v>Aaron Kerr</v>
      </c>
      <c r="K416" s="4" t="s">
        <v>777</v>
      </c>
    </row>
    <row r="417" spans="1:11" ht="12.75">
      <c r="A417" s="8">
        <v>416</v>
      </c>
      <c r="B417" s="8" t="s">
        <v>504</v>
      </c>
      <c r="C417" s="8" t="s">
        <v>50</v>
      </c>
      <c r="D417" s="8" t="s">
        <v>17</v>
      </c>
      <c r="E417" s="18">
        <v>38340</v>
      </c>
      <c r="F417" s="8" t="s">
        <v>503</v>
      </c>
      <c r="G417" s="8" t="s">
        <v>31</v>
      </c>
      <c r="H417" s="7"/>
      <c r="I417" s="7" t="str">
        <f t="shared" si="6"/>
        <v>Daniel Lathan</v>
      </c>
      <c r="K417" s="4" t="s">
        <v>777</v>
      </c>
    </row>
    <row r="418" spans="1:11" ht="12.75">
      <c r="A418" s="8">
        <v>417</v>
      </c>
      <c r="B418" s="8" t="s">
        <v>502</v>
      </c>
      <c r="C418" s="8" t="s">
        <v>501</v>
      </c>
      <c r="D418" s="8" t="s">
        <v>17</v>
      </c>
      <c r="E418" s="18">
        <v>39812</v>
      </c>
      <c r="F418" s="8" t="s">
        <v>500</v>
      </c>
      <c r="G418" s="8" t="s">
        <v>31</v>
      </c>
      <c r="H418" s="7"/>
      <c r="I418" s="7" t="str">
        <f t="shared" si="6"/>
        <v>Lachlan MacBeth</v>
      </c>
      <c r="K418" s="4" t="s">
        <v>777</v>
      </c>
    </row>
    <row r="419" spans="1:11" ht="12.75">
      <c r="A419" s="8">
        <v>418</v>
      </c>
      <c r="B419" s="8" t="s">
        <v>62</v>
      </c>
      <c r="C419" s="8" t="s">
        <v>382</v>
      </c>
      <c r="D419" s="8" t="s">
        <v>17</v>
      </c>
      <c r="E419" s="18">
        <v>38252</v>
      </c>
      <c r="F419" s="8" t="s">
        <v>499</v>
      </c>
      <c r="G419" s="8" t="s">
        <v>31</v>
      </c>
      <c r="H419" s="7"/>
      <c r="I419" s="7" t="str">
        <f t="shared" si="6"/>
        <v>Craig MacLennan</v>
      </c>
      <c r="K419" s="4" t="s">
        <v>777</v>
      </c>
    </row>
    <row r="420" spans="1:11" ht="12.75">
      <c r="A420" s="8">
        <v>419</v>
      </c>
      <c r="B420" s="8" t="s">
        <v>498</v>
      </c>
      <c r="C420" s="8" t="s">
        <v>497</v>
      </c>
      <c r="D420" s="8" t="s">
        <v>17</v>
      </c>
      <c r="E420" s="18">
        <v>38841</v>
      </c>
      <c r="F420" s="8" t="s">
        <v>496</v>
      </c>
      <c r="G420" s="8" t="s">
        <v>31</v>
      </c>
      <c r="H420" s="7"/>
      <c r="I420" s="7" t="str">
        <f t="shared" si="6"/>
        <v>Caleb MacLeod</v>
      </c>
      <c r="K420" s="4" t="s">
        <v>777</v>
      </c>
    </row>
    <row r="421" spans="1:11" ht="12.75">
      <c r="A421" s="8">
        <v>420</v>
      </c>
      <c r="B421" s="8" t="s">
        <v>495</v>
      </c>
      <c r="C421" s="8" t="s">
        <v>494</v>
      </c>
      <c r="D421" s="8" t="s">
        <v>17</v>
      </c>
      <c r="E421" s="18">
        <v>38904</v>
      </c>
      <c r="F421" s="8" t="s">
        <v>493</v>
      </c>
      <c r="G421" s="8" t="s">
        <v>31</v>
      </c>
      <c r="H421" s="7"/>
      <c r="I421" s="7" t="str">
        <f t="shared" si="6"/>
        <v>Jude Millar</v>
      </c>
      <c r="K421" s="4" t="s">
        <v>777</v>
      </c>
    </row>
    <row r="422" spans="1:11" ht="12.75">
      <c r="A422" s="8">
        <v>421</v>
      </c>
      <c r="B422" s="8" t="s">
        <v>492</v>
      </c>
      <c r="C422" s="8" t="s">
        <v>491</v>
      </c>
      <c r="D422" s="8" t="s">
        <v>17</v>
      </c>
      <c r="E422" s="18">
        <v>38534</v>
      </c>
      <c r="F422" s="8" t="s">
        <v>490</v>
      </c>
      <c r="G422" s="8" t="s">
        <v>31</v>
      </c>
      <c r="H422" s="7"/>
      <c r="I422" s="7" t="str">
        <f t="shared" si="6"/>
        <v>Gregor Nixon</v>
      </c>
      <c r="K422" s="4" t="s">
        <v>777</v>
      </c>
    </row>
    <row r="423" spans="1:11" ht="12.75">
      <c r="A423" s="8">
        <v>422</v>
      </c>
      <c r="B423" s="8" t="s">
        <v>489</v>
      </c>
      <c r="C423" s="8" t="s">
        <v>488</v>
      </c>
      <c r="D423" s="8" t="s">
        <v>17</v>
      </c>
      <c r="E423" s="18">
        <v>38947</v>
      </c>
      <c r="F423" s="8" t="s">
        <v>487</v>
      </c>
      <c r="G423" s="8" t="s">
        <v>31</v>
      </c>
      <c r="H423" s="7"/>
      <c r="I423" s="7" t="str">
        <f t="shared" si="6"/>
        <v>Sean Radabaugh</v>
      </c>
      <c r="K423" s="4" t="s">
        <v>777</v>
      </c>
    </row>
    <row r="424" spans="1:11" ht="12.75">
      <c r="A424" s="8">
        <v>423</v>
      </c>
      <c r="B424" s="8" t="s">
        <v>486</v>
      </c>
      <c r="C424" s="8" t="s">
        <v>326</v>
      </c>
      <c r="D424" s="8" t="s">
        <v>17</v>
      </c>
      <c r="E424" s="18">
        <v>38057</v>
      </c>
      <c r="F424" s="8" t="s">
        <v>485</v>
      </c>
      <c r="G424" s="8" t="s">
        <v>31</v>
      </c>
      <c r="H424" s="7"/>
      <c r="I424" s="7" t="str">
        <f t="shared" si="6"/>
        <v>Finlay Raynor</v>
      </c>
      <c r="K424" s="4" t="s">
        <v>777</v>
      </c>
    </row>
    <row r="425" spans="1:11" ht="12.75">
      <c r="A425" s="8">
        <v>424</v>
      </c>
      <c r="B425" s="8" t="s">
        <v>362</v>
      </c>
      <c r="C425" s="8" t="s">
        <v>117</v>
      </c>
      <c r="D425" s="8" t="s">
        <v>17</v>
      </c>
      <c r="E425" s="18">
        <v>38502</v>
      </c>
      <c r="F425" s="8" t="s">
        <v>484</v>
      </c>
      <c r="G425" s="8" t="s">
        <v>31</v>
      </c>
      <c r="H425" s="7"/>
      <c r="I425" s="7" t="str">
        <f t="shared" si="6"/>
        <v>Angus Rollo</v>
      </c>
      <c r="K425" s="4" t="s">
        <v>777</v>
      </c>
    </row>
    <row r="426" spans="1:11" ht="12.75">
      <c r="A426" s="8">
        <v>425</v>
      </c>
      <c r="B426" s="8" t="s">
        <v>362</v>
      </c>
      <c r="C426" s="8" t="s">
        <v>483</v>
      </c>
      <c r="D426" s="8" t="s">
        <v>17</v>
      </c>
      <c r="E426" s="18">
        <v>38279</v>
      </c>
      <c r="F426" s="8" t="s">
        <v>482</v>
      </c>
      <c r="G426" s="8" t="s">
        <v>31</v>
      </c>
      <c r="H426" s="7"/>
      <c r="I426" s="7" t="str">
        <f t="shared" si="6"/>
        <v>James  Rollo</v>
      </c>
      <c r="K426" s="4" t="s">
        <v>777</v>
      </c>
    </row>
    <row r="427" spans="1:11" ht="12.75">
      <c r="A427" s="8">
        <v>426</v>
      </c>
      <c r="B427" s="8" t="s">
        <v>395</v>
      </c>
      <c r="C427" s="8" t="s">
        <v>117</v>
      </c>
      <c r="D427" s="8" t="s">
        <v>17</v>
      </c>
      <c r="E427" s="18">
        <v>38051</v>
      </c>
      <c r="F427" s="8" t="s">
        <v>481</v>
      </c>
      <c r="G427" s="8" t="s">
        <v>31</v>
      </c>
      <c r="H427" s="7"/>
      <c r="I427" s="7" t="str">
        <f t="shared" si="6"/>
        <v>Angus Rutter</v>
      </c>
      <c r="K427" s="4" t="s">
        <v>777</v>
      </c>
    </row>
    <row r="428" spans="1:11" ht="12.75">
      <c r="A428" s="8">
        <v>427</v>
      </c>
      <c r="B428" s="8" t="s">
        <v>480</v>
      </c>
      <c r="C428" s="8" t="s">
        <v>479</v>
      </c>
      <c r="D428" s="8" t="s">
        <v>17</v>
      </c>
      <c r="E428" s="18">
        <v>38763</v>
      </c>
      <c r="F428" s="8" t="s">
        <v>478</v>
      </c>
      <c r="G428" s="8" t="s">
        <v>31</v>
      </c>
      <c r="H428" s="7"/>
      <c r="I428" s="7" t="str">
        <f t="shared" si="6"/>
        <v>Ciaran Salisbury</v>
      </c>
      <c r="K428" s="4" t="s">
        <v>777</v>
      </c>
    </row>
    <row r="429" spans="1:11" ht="12.75">
      <c r="A429" s="8">
        <v>428</v>
      </c>
      <c r="B429" s="8" t="s">
        <v>477</v>
      </c>
      <c r="C429" s="8" t="s">
        <v>476</v>
      </c>
      <c r="D429" s="8" t="s">
        <v>17</v>
      </c>
      <c r="E429" s="18">
        <v>38703</v>
      </c>
      <c r="F429" s="8" t="s">
        <v>475</v>
      </c>
      <c r="G429" s="8" t="s">
        <v>31</v>
      </c>
      <c r="H429" s="7"/>
      <c r="I429" s="7" t="str">
        <f aca="true" t="shared" si="7" ref="I429:I460">C429&amp;" "&amp;B429</f>
        <v>Adam Watkins</v>
      </c>
      <c r="K429" s="4" t="s">
        <v>777</v>
      </c>
    </row>
    <row r="430" spans="1:11" ht="12.75">
      <c r="A430" s="8">
        <v>429</v>
      </c>
      <c r="B430" s="8" t="s">
        <v>474</v>
      </c>
      <c r="C430" s="8" t="s">
        <v>392</v>
      </c>
      <c r="D430" s="8" t="s">
        <v>17</v>
      </c>
      <c r="E430" s="18">
        <v>38649</v>
      </c>
      <c r="F430" s="8" t="s">
        <v>473</v>
      </c>
      <c r="G430" s="8" t="s">
        <v>31</v>
      </c>
      <c r="H430" s="7"/>
      <c r="I430" s="7" t="str">
        <f t="shared" si="7"/>
        <v>Ben Webster</v>
      </c>
      <c r="K430" s="4" t="s">
        <v>777</v>
      </c>
    </row>
    <row r="431" spans="1:11" ht="12.75">
      <c r="A431" s="8">
        <v>430</v>
      </c>
      <c r="B431" s="8" t="s">
        <v>472</v>
      </c>
      <c r="C431" s="8" t="s">
        <v>184</v>
      </c>
      <c r="D431" s="8" t="s">
        <v>21</v>
      </c>
      <c r="E431" s="18">
        <v>37865</v>
      </c>
      <c r="F431" s="8" t="s">
        <v>471</v>
      </c>
      <c r="G431" s="8" t="s">
        <v>20</v>
      </c>
      <c r="H431" s="7"/>
      <c r="I431" s="7" t="str">
        <f t="shared" si="7"/>
        <v>Kirsty Arnaud</v>
      </c>
      <c r="K431" s="4" t="s">
        <v>777</v>
      </c>
    </row>
    <row r="432" spans="1:11" ht="12.75">
      <c r="A432" s="8">
        <v>431</v>
      </c>
      <c r="B432" s="8" t="s">
        <v>228</v>
      </c>
      <c r="C432" s="8" t="s">
        <v>470</v>
      </c>
      <c r="D432" s="8" t="s">
        <v>21</v>
      </c>
      <c r="E432" s="18">
        <v>37996</v>
      </c>
      <c r="F432" s="8" t="s">
        <v>469</v>
      </c>
      <c r="G432" s="8" t="s">
        <v>20</v>
      </c>
      <c r="H432" s="7"/>
      <c r="I432" s="7" t="str">
        <f t="shared" si="7"/>
        <v>Kathryn Brown</v>
      </c>
      <c r="K432" s="4" t="s">
        <v>777</v>
      </c>
    </row>
    <row r="433" spans="1:11" ht="12.75">
      <c r="A433" s="8">
        <v>432</v>
      </c>
      <c r="B433" s="8" t="s">
        <v>468</v>
      </c>
      <c r="C433" s="8" t="s">
        <v>230</v>
      </c>
      <c r="D433" s="8" t="s">
        <v>21</v>
      </c>
      <c r="E433" s="18">
        <v>37569</v>
      </c>
      <c r="F433" s="8" t="s">
        <v>467</v>
      </c>
      <c r="G433" s="8" t="s">
        <v>20</v>
      </c>
      <c r="H433" s="7"/>
      <c r="I433" s="7" t="str">
        <f t="shared" si="7"/>
        <v>Chloe Cheyne</v>
      </c>
      <c r="K433" s="4" t="s">
        <v>777</v>
      </c>
    </row>
    <row r="434" spans="1:11" ht="12.75">
      <c r="A434" s="8">
        <v>433</v>
      </c>
      <c r="B434" s="8" t="s">
        <v>466</v>
      </c>
      <c r="C434" s="8" t="s">
        <v>465</v>
      </c>
      <c r="D434" s="8" t="s">
        <v>21</v>
      </c>
      <c r="E434" s="18">
        <v>37506</v>
      </c>
      <c r="F434" s="8" t="s">
        <v>464</v>
      </c>
      <c r="G434" s="8" t="s">
        <v>20</v>
      </c>
      <c r="H434" s="7"/>
      <c r="I434" s="7" t="str">
        <f t="shared" si="7"/>
        <v>Amy Colliar</v>
      </c>
      <c r="K434" s="4" t="s">
        <v>777</v>
      </c>
    </row>
    <row r="435" spans="1:11" ht="12.75">
      <c r="A435" s="8">
        <v>434</v>
      </c>
      <c r="B435" s="8" t="s">
        <v>463</v>
      </c>
      <c r="C435" s="8" t="s">
        <v>462</v>
      </c>
      <c r="D435" s="8" t="s">
        <v>21</v>
      </c>
      <c r="E435" s="18">
        <v>37697</v>
      </c>
      <c r="F435" s="8" t="s">
        <v>461</v>
      </c>
      <c r="G435" s="8" t="s">
        <v>20</v>
      </c>
      <c r="H435" s="7"/>
      <c r="I435" s="7" t="str">
        <f t="shared" si="7"/>
        <v>Mairi Darroch</v>
      </c>
      <c r="K435" s="4" t="s">
        <v>777</v>
      </c>
    </row>
    <row r="436" spans="1:11" ht="12.75">
      <c r="A436" s="8">
        <v>435</v>
      </c>
      <c r="B436" s="8" t="s">
        <v>460</v>
      </c>
      <c r="C436" s="8" t="s">
        <v>459</v>
      </c>
      <c r="D436" s="8" t="s">
        <v>21</v>
      </c>
      <c r="E436" s="18">
        <v>37850</v>
      </c>
      <c r="F436" s="8" t="s">
        <v>458</v>
      </c>
      <c r="G436" s="8" t="s">
        <v>20</v>
      </c>
      <c r="H436" s="7"/>
      <c r="I436" s="7" t="str">
        <f t="shared" si="7"/>
        <v>Cara Doig</v>
      </c>
      <c r="K436" s="4" t="s">
        <v>777</v>
      </c>
    </row>
    <row r="437" spans="1:11" ht="12.75">
      <c r="A437" s="8">
        <v>436</v>
      </c>
      <c r="B437" s="8" t="s">
        <v>457</v>
      </c>
      <c r="C437" s="8" t="s">
        <v>456</v>
      </c>
      <c r="D437" s="8" t="s">
        <v>21</v>
      </c>
      <c r="E437" s="18">
        <v>38058</v>
      </c>
      <c r="F437" s="8" t="s">
        <v>455</v>
      </c>
      <c r="G437" s="8" t="s">
        <v>20</v>
      </c>
      <c r="H437" s="7"/>
      <c r="I437" s="7" t="str">
        <f t="shared" si="7"/>
        <v>Daisy Ferguson</v>
      </c>
      <c r="K437" s="4" t="s">
        <v>777</v>
      </c>
    </row>
    <row r="438" spans="1:11" ht="12.75">
      <c r="A438" s="8">
        <v>437</v>
      </c>
      <c r="B438" s="8" t="s">
        <v>359</v>
      </c>
      <c r="C438" s="8" t="s">
        <v>454</v>
      </c>
      <c r="D438" s="8" t="s">
        <v>21</v>
      </c>
      <c r="E438" s="18">
        <v>37715</v>
      </c>
      <c r="F438" s="8" t="s">
        <v>453</v>
      </c>
      <c r="G438" s="8" t="s">
        <v>20</v>
      </c>
      <c r="H438" s="7"/>
      <c r="I438" s="7" t="str">
        <f t="shared" si="7"/>
        <v>Eve Gardiner</v>
      </c>
      <c r="K438" s="4" t="s">
        <v>777</v>
      </c>
    </row>
    <row r="439" spans="1:11" ht="12.75">
      <c r="A439" s="8">
        <v>438</v>
      </c>
      <c r="B439" s="8" t="s">
        <v>452</v>
      </c>
      <c r="C439" s="8" t="s">
        <v>451</v>
      </c>
      <c r="D439" s="8" t="s">
        <v>21</v>
      </c>
      <c r="E439" s="18">
        <v>37857</v>
      </c>
      <c r="F439" s="8" t="s">
        <v>450</v>
      </c>
      <c r="G439" s="8" t="s">
        <v>20</v>
      </c>
      <c r="H439" s="7"/>
      <c r="I439" s="7" t="str">
        <f t="shared" si="7"/>
        <v>Catriona Garvie</v>
      </c>
      <c r="K439" s="4" t="s">
        <v>777</v>
      </c>
    </row>
    <row r="440" spans="1:11" ht="12.75">
      <c r="A440" s="8">
        <v>439</v>
      </c>
      <c r="B440" s="8" t="s">
        <v>356</v>
      </c>
      <c r="C440" s="8" t="s">
        <v>449</v>
      </c>
      <c r="D440" s="8" t="s">
        <v>21</v>
      </c>
      <c r="E440" s="18">
        <v>37804</v>
      </c>
      <c r="F440" s="8" t="s">
        <v>448</v>
      </c>
      <c r="G440" s="8" t="s">
        <v>20</v>
      </c>
      <c r="H440" s="7"/>
      <c r="I440" s="7" t="str">
        <f t="shared" si="7"/>
        <v>Katie Gillies</v>
      </c>
      <c r="K440" s="4" t="s">
        <v>777</v>
      </c>
    </row>
    <row r="441" spans="1:11" ht="12.75">
      <c r="A441" s="8">
        <v>440</v>
      </c>
      <c r="B441" s="8" t="s">
        <v>447</v>
      </c>
      <c r="C441" s="8" t="s">
        <v>156</v>
      </c>
      <c r="D441" s="8" t="s">
        <v>21</v>
      </c>
      <c r="E441" s="18">
        <v>37979</v>
      </c>
      <c r="F441" s="8" t="s">
        <v>446</v>
      </c>
      <c r="G441" s="8" t="s">
        <v>20</v>
      </c>
      <c r="H441" s="7"/>
      <c r="I441" s="7" t="str">
        <f t="shared" si="7"/>
        <v>Molly Jamieson</v>
      </c>
      <c r="K441" s="4" t="s">
        <v>777</v>
      </c>
    </row>
    <row r="442" spans="1:11" ht="12.75">
      <c r="A442" s="8">
        <v>441</v>
      </c>
      <c r="B442" s="8" t="s">
        <v>445</v>
      </c>
      <c r="C442" s="8" t="s">
        <v>25</v>
      </c>
      <c r="D442" s="8" t="s">
        <v>21</v>
      </c>
      <c r="E442" s="18">
        <v>37563</v>
      </c>
      <c r="F442" s="8" t="s">
        <v>444</v>
      </c>
      <c r="G442" s="8" t="s">
        <v>20</v>
      </c>
      <c r="H442" s="7"/>
      <c r="I442" s="7" t="str">
        <f t="shared" si="7"/>
        <v>Rachel Johnstone</v>
      </c>
      <c r="K442" s="4" t="s">
        <v>777</v>
      </c>
    </row>
    <row r="443" spans="1:11" ht="12.75">
      <c r="A443" s="8">
        <v>442</v>
      </c>
      <c r="B443" s="8" t="s">
        <v>443</v>
      </c>
      <c r="C443" s="8" t="s">
        <v>442</v>
      </c>
      <c r="D443" s="8" t="s">
        <v>21</v>
      </c>
      <c r="E443" s="18">
        <v>37369</v>
      </c>
      <c r="F443" s="8" t="s">
        <v>441</v>
      </c>
      <c r="G443" s="8" t="s">
        <v>20</v>
      </c>
      <c r="H443" s="7"/>
      <c r="I443" s="7" t="str">
        <f t="shared" si="7"/>
        <v>Megan Keith</v>
      </c>
      <c r="K443" s="4" t="s">
        <v>777</v>
      </c>
    </row>
    <row r="444" spans="1:11" ht="12.75">
      <c r="A444" s="8">
        <v>443</v>
      </c>
      <c r="B444" s="8" t="s">
        <v>440</v>
      </c>
      <c r="C444" s="8" t="s">
        <v>439</v>
      </c>
      <c r="D444" s="8" t="s">
        <v>21</v>
      </c>
      <c r="E444" s="18">
        <v>37879</v>
      </c>
      <c r="F444" s="8" t="s">
        <v>438</v>
      </c>
      <c r="G444" s="8" t="s">
        <v>20</v>
      </c>
      <c r="H444" s="7"/>
      <c r="I444" s="7" t="str">
        <f t="shared" si="7"/>
        <v>Melissa Mack</v>
      </c>
      <c r="K444" s="4" t="s">
        <v>777</v>
      </c>
    </row>
    <row r="445" spans="1:11" ht="12.75">
      <c r="A445" s="8">
        <v>444</v>
      </c>
      <c r="B445" s="8" t="s">
        <v>437</v>
      </c>
      <c r="C445" s="8" t="s">
        <v>436</v>
      </c>
      <c r="D445" s="8" t="s">
        <v>21</v>
      </c>
      <c r="E445" s="18">
        <v>37598</v>
      </c>
      <c r="F445" s="8" t="s">
        <v>435</v>
      </c>
      <c r="G445" s="8" t="s">
        <v>20</v>
      </c>
      <c r="H445" s="7"/>
      <c r="I445" s="7" t="str">
        <f t="shared" si="7"/>
        <v>Melanie Nicoll</v>
      </c>
      <c r="K445" s="4" t="s">
        <v>777</v>
      </c>
    </row>
    <row r="446" spans="1:11" ht="12.75">
      <c r="A446" s="8">
        <v>445</v>
      </c>
      <c r="B446" s="8" t="s">
        <v>434</v>
      </c>
      <c r="C446" s="8" t="s">
        <v>130</v>
      </c>
      <c r="D446" s="8" t="s">
        <v>21</v>
      </c>
      <c r="E446" s="18">
        <v>37805</v>
      </c>
      <c r="F446" s="8" t="s">
        <v>433</v>
      </c>
      <c r="G446" s="8" t="s">
        <v>20</v>
      </c>
      <c r="H446" s="7"/>
      <c r="I446" s="7" t="str">
        <f t="shared" si="7"/>
        <v>Iona Ramsay</v>
      </c>
      <c r="K446" s="4" t="s">
        <v>777</v>
      </c>
    </row>
    <row r="447" spans="1:11" ht="12.75">
      <c r="A447" s="8">
        <v>446</v>
      </c>
      <c r="B447" s="8" t="s">
        <v>247</v>
      </c>
      <c r="C447" s="8" t="s">
        <v>83</v>
      </c>
      <c r="D447" s="8" t="s">
        <v>21</v>
      </c>
      <c r="E447" s="18">
        <v>37699</v>
      </c>
      <c r="F447" s="8" t="s">
        <v>432</v>
      </c>
      <c r="G447" s="8" t="s">
        <v>20</v>
      </c>
      <c r="H447" s="7"/>
      <c r="I447" s="7" t="str">
        <f t="shared" si="7"/>
        <v>Ellen Saunders</v>
      </c>
      <c r="K447" s="4" t="s">
        <v>777</v>
      </c>
    </row>
    <row r="448" spans="1:11" ht="12.75">
      <c r="A448" s="8">
        <v>447</v>
      </c>
      <c r="B448" s="8" t="s">
        <v>431</v>
      </c>
      <c r="C448" s="8" t="s">
        <v>296</v>
      </c>
      <c r="D448" s="8" t="s">
        <v>21</v>
      </c>
      <c r="E448" s="18">
        <v>37579</v>
      </c>
      <c r="F448" s="8" t="s">
        <v>430</v>
      </c>
      <c r="G448" s="8" t="s">
        <v>20</v>
      </c>
      <c r="H448" s="7"/>
      <c r="I448" s="7" t="str">
        <f t="shared" si="7"/>
        <v>Emma Seed</v>
      </c>
      <c r="K448" s="4" t="s">
        <v>777</v>
      </c>
    </row>
    <row r="449" spans="1:11" ht="12.75">
      <c r="A449" s="8">
        <v>448</v>
      </c>
      <c r="B449" s="8" t="s">
        <v>429</v>
      </c>
      <c r="C449" s="8" t="s">
        <v>246</v>
      </c>
      <c r="D449" s="8" t="s">
        <v>17</v>
      </c>
      <c r="E449" s="18">
        <v>37601</v>
      </c>
      <c r="F449" s="8" t="s">
        <v>428</v>
      </c>
      <c r="G449" s="8" t="s">
        <v>37</v>
      </c>
      <c r="H449" s="7"/>
      <c r="I449" s="7" t="str">
        <f t="shared" si="7"/>
        <v>Matthew Baker</v>
      </c>
      <c r="K449" s="4" t="s">
        <v>777</v>
      </c>
    </row>
    <row r="450" spans="1:11" ht="12.75">
      <c r="A450" s="8">
        <v>449</v>
      </c>
      <c r="B450" s="8" t="s">
        <v>228</v>
      </c>
      <c r="C450" s="8" t="s">
        <v>385</v>
      </c>
      <c r="D450" s="8" t="s">
        <v>17</v>
      </c>
      <c r="E450" s="18">
        <v>38221</v>
      </c>
      <c r="F450" s="8" t="s">
        <v>427</v>
      </c>
      <c r="G450" s="8" t="s">
        <v>37</v>
      </c>
      <c r="H450" s="7"/>
      <c r="I450" s="7" t="str">
        <f t="shared" si="7"/>
        <v>Ewan Brown</v>
      </c>
      <c r="K450" s="4" t="s">
        <v>777</v>
      </c>
    </row>
    <row r="451" spans="1:11" ht="12.75">
      <c r="A451" s="8">
        <v>450</v>
      </c>
      <c r="B451" s="8" t="s">
        <v>426</v>
      </c>
      <c r="C451" s="8" t="s">
        <v>425</v>
      </c>
      <c r="D451" s="8" t="s">
        <v>17</v>
      </c>
      <c r="E451" s="18">
        <v>38174</v>
      </c>
      <c r="F451" s="8" t="s">
        <v>424</v>
      </c>
      <c r="G451" s="8" t="s">
        <v>37</v>
      </c>
      <c r="H451" s="7"/>
      <c r="I451" s="7" t="str">
        <f t="shared" si="7"/>
        <v>Lucas Cairns</v>
      </c>
      <c r="K451" s="4" t="s">
        <v>777</v>
      </c>
    </row>
    <row r="452" spans="1:11" ht="12.75">
      <c r="A452" s="8">
        <v>451</v>
      </c>
      <c r="B452" s="8" t="s">
        <v>423</v>
      </c>
      <c r="C452" s="8" t="s">
        <v>422</v>
      </c>
      <c r="D452" s="8" t="s">
        <v>17</v>
      </c>
      <c r="E452" s="18">
        <v>38099</v>
      </c>
      <c r="F452" s="8" t="s">
        <v>421</v>
      </c>
      <c r="G452" s="8" t="s">
        <v>37</v>
      </c>
      <c r="H452" s="7"/>
      <c r="I452" s="7" t="str">
        <f t="shared" si="7"/>
        <v>Juel Choppy-Madeleine</v>
      </c>
      <c r="K452" s="4" t="s">
        <v>777</v>
      </c>
    </row>
    <row r="453" spans="1:11" ht="12.75">
      <c r="A453" s="8">
        <v>452</v>
      </c>
      <c r="B453" s="8" t="s">
        <v>420</v>
      </c>
      <c r="C453" s="8" t="s">
        <v>266</v>
      </c>
      <c r="D453" s="8" t="s">
        <v>17</v>
      </c>
      <c r="E453" s="18">
        <v>38103</v>
      </c>
      <c r="F453" s="8" t="s">
        <v>419</v>
      </c>
      <c r="G453" s="8" t="s">
        <v>37</v>
      </c>
      <c r="H453" s="7"/>
      <c r="I453" s="7" t="str">
        <f t="shared" si="7"/>
        <v>Jack Dinsdale</v>
      </c>
      <c r="K453" s="4" t="s">
        <v>777</v>
      </c>
    </row>
    <row r="454" spans="1:11" ht="12.75">
      <c r="A454" s="8">
        <v>453</v>
      </c>
      <c r="B454" s="8" t="s">
        <v>418</v>
      </c>
      <c r="C454" s="8" t="s">
        <v>417</v>
      </c>
      <c r="D454" s="8" t="s">
        <v>17</v>
      </c>
      <c r="E454" s="18">
        <v>37732</v>
      </c>
      <c r="F454" s="8" t="s">
        <v>416</v>
      </c>
      <c r="G454" s="8" t="s">
        <v>37</v>
      </c>
      <c r="H454" s="7"/>
      <c r="I454" s="7" t="str">
        <f t="shared" si="7"/>
        <v>Michael Graham</v>
      </c>
      <c r="K454" s="4" t="s">
        <v>777</v>
      </c>
    </row>
    <row r="455" spans="1:11" ht="12.75">
      <c r="A455" s="8">
        <v>454</v>
      </c>
      <c r="B455" s="8" t="s">
        <v>415</v>
      </c>
      <c r="C455" s="8" t="s">
        <v>414</v>
      </c>
      <c r="D455" s="8" t="s">
        <v>17</v>
      </c>
      <c r="E455" s="18">
        <v>37718</v>
      </c>
      <c r="F455" s="8" t="s">
        <v>413</v>
      </c>
      <c r="G455" s="8" t="s">
        <v>37</v>
      </c>
      <c r="H455" s="7"/>
      <c r="I455" s="7" t="str">
        <f t="shared" si="7"/>
        <v>Jonathan Humphries</v>
      </c>
      <c r="K455" s="4" t="s">
        <v>777</v>
      </c>
    </row>
    <row r="456" spans="1:11" ht="12.75">
      <c r="A456" s="8">
        <v>455</v>
      </c>
      <c r="B456" s="8" t="s">
        <v>412</v>
      </c>
      <c r="C456" s="8" t="s">
        <v>411</v>
      </c>
      <c r="D456" s="8" t="s">
        <v>17</v>
      </c>
      <c r="E456" s="18">
        <v>37705</v>
      </c>
      <c r="F456" s="8" t="s">
        <v>410</v>
      </c>
      <c r="G456" s="8" t="s">
        <v>37</v>
      </c>
      <c r="H456" s="7"/>
      <c r="I456" s="7" t="str">
        <f t="shared" si="7"/>
        <v>Victor Jude-eze</v>
      </c>
      <c r="K456" s="4" t="s">
        <v>777</v>
      </c>
    </row>
    <row r="457" spans="1:11" ht="12.75">
      <c r="A457" s="8">
        <v>456</v>
      </c>
      <c r="B457" s="8" t="s">
        <v>409</v>
      </c>
      <c r="C457" s="8" t="s">
        <v>117</v>
      </c>
      <c r="D457" s="8" t="s">
        <v>17</v>
      </c>
      <c r="E457" s="18">
        <v>38060</v>
      </c>
      <c r="F457" s="8" t="s">
        <v>408</v>
      </c>
      <c r="G457" s="8" t="s">
        <v>37</v>
      </c>
      <c r="H457" s="7"/>
      <c r="I457" s="7" t="str">
        <f t="shared" si="7"/>
        <v>Angus Lallah</v>
      </c>
      <c r="K457" s="4" t="s">
        <v>777</v>
      </c>
    </row>
    <row r="458" spans="1:11" ht="12.75">
      <c r="A458" s="8">
        <v>457</v>
      </c>
      <c r="B458" s="8" t="s">
        <v>407</v>
      </c>
      <c r="C458" s="8" t="s">
        <v>406</v>
      </c>
      <c r="D458" s="8" t="s">
        <v>17</v>
      </c>
      <c r="E458" s="18">
        <v>38170</v>
      </c>
      <c r="F458" s="8" t="s">
        <v>405</v>
      </c>
      <c r="G458" s="8" t="s">
        <v>37</v>
      </c>
      <c r="H458" s="7"/>
      <c r="I458" s="7" t="str">
        <f t="shared" si="7"/>
        <v>Duncan Macdonald</v>
      </c>
      <c r="K458" s="4" t="s">
        <v>777</v>
      </c>
    </row>
    <row r="459" spans="1:11" ht="12.75">
      <c r="A459" s="8">
        <v>458</v>
      </c>
      <c r="B459" s="8" t="s">
        <v>404</v>
      </c>
      <c r="C459" s="8" t="s">
        <v>178</v>
      </c>
      <c r="D459" s="8" t="s">
        <v>17</v>
      </c>
      <c r="E459" s="18">
        <v>37637</v>
      </c>
      <c r="F459" s="8" t="s">
        <v>403</v>
      </c>
      <c r="G459" s="8" t="s">
        <v>37</v>
      </c>
      <c r="H459" s="7"/>
      <c r="I459" s="7" t="str">
        <f t="shared" si="7"/>
        <v>Gordon Manson</v>
      </c>
      <c r="K459" s="4" t="s">
        <v>777</v>
      </c>
    </row>
    <row r="460" spans="1:11" ht="12.75">
      <c r="A460" s="8">
        <v>459</v>
      </c>
      <c r="B460" s="8" t="s">
        <v>402</v>
      </c>
      <c r="C460" s="8" t="s">
        <v>88</v>
      </c>
      <c r="D460" s="8" t="s">
        <v>17</v>
      </c>
      <c r="E460" s="18">
        <v>37386</v>
      </c>
      <c r="F460" s="8" t="s">
        <v>401</v>
      </c>
      <c r="G460" s="8" t="s">
        <v>37</v>
      </c>
      <c r="H460" s="7"/>
      <c r="I460" s="7" t="str">
        <f t="shared" si="7"/>
        <v>Fraser Owen</v>
      </c>
      <c r="K460" s="4" t="s">
        <v>777</v>
      </c>
    </row>
    <row r="461" spans="1:11" ht="12.75">
      <c r="A461" s="8">
        <v>460</v>
      </c>
      <c r="B461" s="8" t="s">
        <v>400</v>
      </c>
      <c r="C461" s="8" t="s">
        <v>399</v>
      </c>
      <c r="D461" s="8" t="s">
        <v>17</v>
      </c>
      <c r="E461" s="18">
        <v>38111</v>
      </c>
      <c r="F461" s="8" t="s">
        <v>398</v>
      </c>
      <c r="G461" s="8" t="s">
        <v>37</v>
      </c>
      <c r="H461" s="7"/>
      <c r="I461" s="7" t="str">
        <f aca="true" t="shared" si="8" ref="I461:I494">C461&amp;" "&amp;B461</f>
        <v>Eric Robinson</v>
      </c>
      <c r="K461" s="4" t="s">
        <v>777</v>
      </c>
    </row>
    <row r="462" spans="1:11" ht="12.75">
      <c r="A462" s="8">
        <v>461</v>
      </c>
      <c r="B462" s="8" t="s">
        <v>362</v>
      </c>
      <c r="C462" s="8" t="s">
        <v>397</v>
      </c>
      <c r="D462" s="8" t="s">
        <v>17</v>
      </c>
      <c r="E462" s="18">
        <v>38125</v>
      </c>
      <c r="F462" s="8" t="s">
        <v>396</v>
      </c>
      <c r="G462" s="8" t="s">
        <v>37</v>
      </c>
      <c r="H462" s="7"/>
      <c r="I462" s="7" t="str">
        <f t="shared" si="8"/>
        <v>Euan Rollo</v>
      </c>
      <c r="K462" s="4" t="s">
        <v>777</v>
      </c>
    </row>
    <row r="463" spans="1:11" ht="12.75">
      <c r="A463" s="8">
        <v>462</v>
      </c>
      <c r="B463" s="8" t="s">
        <v>395</v>
      </c>
      <c r="C463" s="8" t="s">
        <v>326</v>
      </c>
      <c r="D463" s="8" t="s">
        <v>17</v>
      </c>
      <c r="E463" s="18">
        <v>37526</v>
      </c>
      <c r="F463" s="8" t="s">
        <v>394</v>
      </c>
      <c r="G463" s="8" t="s">
        <v>37</v>
      </c>
      <c r="H463" s="7"/>
      <c r="I463" s="7" t="str">
        <f t="shared" si="8"/>
        <v>Finlay Rutter</v>
      </c>
      <c r="K463" s="4" t="s">
        <v>777</v>
      </c>
    </row>
    <row r="464" spans="1:11" ht="12.75">
      <c r="A464" s="8">
        <v>463</v>
      </c>
      <c r="B464" s="8" t="s">
        <v>393</v>
      </c>
      <c r="C464" s="8" t="s">
        <v>392</v>
      </c>
      <c r="D464" s="8" t="s">
        <v>17</v>
      </c>
      <c r="E464" s="18">
        <v>38169</v>
      </c>
      <c r="F464" s="8" t="s">
        <v>391</v>
      </c>
      <c r="G464" s="8" t="s">
        <v>37</v>
      </c>
      <c r="H464" s="7"/>
      <c r="I464" s="7" t="str">
        <f t="shared" si="8"/>
        <v>Ben Sharpe</v>
      </c>
      <c r="K464" s="4" t="s">
        <v>777</v>
      </c>
    </row>
    <row r="465" spans="1:11" ht="12.75">
      <c r="A465" s="8">
        <v>464</v>
      </c>
      <c r="B465" s="8" t="s">
        <v>212</v>
      </c>
      <c r="C465" s="8" t="s">
        <v>117</v>
      </c>
      <c r="D465" s="8" t="s">
        <v>17</v>
      </c>
      <c r="E465" s="18">
        <v>37711</v>
      </c>
      <c r="F465" s="8" t="s">
        <v>390</v>
      </c>
      <c r="G465" s="8" t="s">
        <v>37</v>
      </c>
      <c r="H465" s="7"/>
      <c r="I465" s="7" t="str">
        <f t="shared" si="8"/>
        <v>Angus Smith</v>
      </c>
      <c r="K465" s="4" t="s">
        <v>777</v>
      </c>
    </row>
    <row r="466" spans="1:11" ht="12.75">
      <c r="A466" s="8">
        <v>465</v>
      </c>
      <c r="B466" s="8" t="s">
        <v>389</v>
      </c>
      <c r="C466" s="8" t="s">
        <v>388</v>
      </c>
      <c r="D466" s="8" t="s">
        <v>17</v>
      </c>
      <c r="E466" s="18">
        <v>38137</v>
      </c>
      <c r="F466" s="8" t="s">
        <v>387</v>
      </c>
      <c r="G466" s="8" t="s">
        <v>37</v>
      </c>
      <c r="H466" s="7"/>
      <c r="I466" s="7" t="str">
        <f t="shared" si="8"/>
        <v>Robin Sneddon</v>
      </c>
      <c r="K466" s="4" t="s">
        <v>777</v>
      </c>
    </row>
    <row r="467" spans="1:11" ht="12.75">
      <c r="A467" s="8">
        <v>466</v>
      </c>
      <c r="B467" s="8" t="s">
        <v>386</v>
      </c>
      <c r="C467" s="8" t="s">
        <v>385</v>
      </c>
      <c r="D467" s="8" t="s">
        <v>17</v>
      </c>
      <c r="E467" s="18">
        <v>37833</v>
      </c>
      <c r="F467" s="8" t="s">
        <v>384</v>
      </c>
      <c r="G467" s="8" t="s">
        <v>37</v>
      </c>
      <c r="H467" s="7"/>
      <c r="I467" s="7" t="str">
        <f t="shared" si="8"/>
        <v>Ewan Spink</v>
      </c>
      <c r="K467" s="4" t="s">
        <v>777</v>
      </c>
    </row>
    <row r="468" spans="1:11" ht="12.75">
      <c r="A468" s="8">
        <v>467</v>
      </c>
      <c r="B468" s="8" t="s">
        <v>383</v>
      </c>
      <c r="C468" s="8" t="s">
        <v>382</v>
      </c>
      <c r="D468" s="8" t="s">
        <v>17</v>
      </c>
      <c r="E468" s="18">
        <v>38083</v>
      </c>
      <c r="F468" s="8" t="s">
        <v>381</v>
      </c>
      <c r="G468" s="8" t="s">
        <v>37</v>
      </c>
      <c r="H468" s="7"/>
      <c r="I468" s="7" t="str">
        <f t="shared" si="8"/>
        <v>Craig Watts</v>
      </c>
      <c r="K468" s="4" t="s">
        <v>777</v>
      </c>
    </row>
    <row r="469" spans="1:11" ht="12.75">
      <c r="A469" s="8">
        <v>468</v>
      </c>
      <c r="B469" s="8" t="s">
        <v>380</v>
      </c>
      <c r="C469" s="8" t="s">
        <v>379</v>
      </c>
      <c r="D469" s="8" t="s">
        <v>21</v>
      </c>
      <c r="E469" s="18">
        <v>24710</v>
      </c>
      <c r="F469" s="8" t="s">
        <v>378</v>
      </c>
      <c r="G469" s="8" t="s">
        <v>354</v>
      </c>
      <c r="H469" s="7"/>
      <c r="I469" s="7" t="str">
        <f t="shared" si="8"/>
        <v>Julie Wilson</v>
      </c>
      <c r="K469" s="4" t="s">
        <v>777</v>
      </c>
    </row>
    <row r="470" spans="1:11" ht="12.75">
      <c r="A470" s="8">
        <v>469</v>
      </c>
      <c r="B470" s="8" t="s">
        <v>377</v>
      </c>
      <c r="C470" s="8" t="s">
        <v>342</v>
      </c>
      <c r="D470" s="8" t="s">
        <v>17</v>
      </c>
      <c r="E470" s="18">
        <v>37120</v>
      </c>
      <c r="F470" s="8" t="s">
        <v>376</v>
      </c>
      <c r="G470" s="8" t="s">
        <v>357</v>
      </c>
      <c r="H470" s="7"/>
      <c r="I470" s="7" t="str">
        <f t="shared" si="8"/>
        <v>Callum Cushnie</v>
      </c>
      <c r="K470" s="4" t="s">
        <v>777</v>
      </c>
    </row>
    <row r="471" spans="1:11" ht="12.75">
      <c r="A471" s="8">
        <v>470</v>
      </c>
      <c r="B471" s="8" t="s">
        <v>62</v>
      </c>
      <c r="C471" s="8" t="s">
        <v>326</v>
      </c>
      <c r="D471" s="8" t="s">
        <v>17</v>
      </c>
      <c r="E471" s="18">
        <v>35009</v>
      </c>
      <c r="F471" s="8" t="s">
        <v>375</v>
      </c>
      <c r="G471" s="8" t="s">
        <v>357</v>
      </c>
      <c r="H471" s="7"/>
      <c r="I471" s="7" t="str">
        <f t="shared" si="8"/>
        <v>Finlay MacLennan</v>
      </c>
      <c r="K471" s="4" t="s">
        <v>777</v>
      </c>
    </row>
    <row r="472" spans="1:11" ht="12.75">
      <c r="A472" s="8">
        <v>471</v>
      </c>
      <c r="B472" s="8" t="s">
        <v>374</v>
      </c>
      <c r="C472" s="8" t="s">
        <v>219</v>
      </c>
      <c r="D472" s="8" t="s">
        <v>17</v>
      </c>
      <c r="E472" s="18">
        <v>37411</v>
      </c>
      <c r="F472" s="8" t="s">
        <v>373</v>
      </c>
      <c r="G472" s="8" t="s">
        <v>357</v>
      </c>
      <c r="H472" s="7"/>
      <c r="I472" s="7" t="str">
        <f t="shared" si="8"/>
        <v>Calum Sampson</v>
      </c>
      <c r="K472" s="4" t="s">
        <v>777</v>
      </c>
    </row>
    <row r="473" spans="1:11" ht="12.75">
      <c r="A473" s="8">
        <v>472</v>
      </c>
      <c r="B473" s="8" t="s">
        <v>372</v>
      </c>
      <c r="C473" s="8" t="s">
        <v>296</v>
      </c>
      <c r="D473" s="8" t="s">
        <v>21</v>
      </c>
      <c r="E473" s="18">
        <v>37067</v>
      </c>
      <c r="F473" s="8" t="s">
        <v>371</v>
      </c>
      <c r="G473" s="8" t="s">
        <v>354</v>
      </c>
      <c r="H473" s="7"/>
      <c r="I473" s="7" t="str">
        <f t="shared" si="8"/>
        <v>Emma Pedrana</v>
      </c>
      <c r="K473" s="4" t="s">
        <v>777</v>
      </c>
    </row>
    <row r="474" spans="1:11" ht="12.75">
      <c r="A474" s="8">
        <v>473</v>
      </c>
      <c r="B474" s="8" t="s">
        <v>370</v>
      </c>
      <c r="C474" s="8" t="s">
        <v>369</v>
      </c>
      <c r="D474" s="8" t="s">
        <v>21</v>
      </c>
      <c r="E474" s="18">
        <v>37000</v>
      </c>
      <c r="F474" s="8" t="s">
        <v>368</v>
      </c>
      <c r="G474" s="8" t="s">
        <v>354</v>
      </c>
      <c r="H474" s="7"/>
      <c r="I474" s="7" t="str">
        <f t="shared" si="8"/>
        <v>Abbie  McNally</v>
      </c>
      <c r="K474" s="4" t="s">
        <v>777</v>
      </c>
    </row>
    <row r="475" spans="1:11" ht="12.75">
      <c r="A475" s="8">
        <v>474</v>
      </c>
      <c r="B475" s="8" t="s">
        <v>178</v>
      </c>
      <c r="C475" s="8" t="s">
        <v>367</v>
      </c>
      <c r="D475" s="8" t="s">
        <v>21</v>
      </c>
      <c r="E475" s="18">
        <v>35960</v>
      </c>
      <c r="F475" s="8" t="s">
        <v>366</v>
      </c>
      <c r="G475" s="8" t="s">
        <v>354</v>
      </c>
      <c r="H475" s="7"/>
      <c r="I475" s="7" t="str">
        <f t="shared" si="8"/>
        <v>Gillian Gordon</v>
      </c>
      <c r="K475" s="4" t="s">
        <v>777</v>
      </c>
    </row>
    <row r="476" spans="1:11" ht="12.75">
      <c r="A476" s="8">
        <v>475</v>
      </c>
      <c r="B476" s="8" t="s">
        <v>365</v>
      </c>
      <c r="C476" s="8" t="s">
        <v>364</v>
      </c>
      <c r="D476" s="8" t="s">
        <v>17</v>
      </c>
      <c r="E476" s="18">
        <v>37238</v>
      </c>
      <c r="F476" s="8" t="s">
        <v>363</v>
      </c>
      <c r="G476" s="8" t="s">
        <v>357</v>
      </c>
      <c r="H476" s="7"/>
      <c r="I476" s="7" t="str">
        <f t="shared" si="8"/>
        <v>Alexander Mackay</v>
      </c>
      <c r="K476" s="4" t="s">
        <v>777</v>
      </c>
    </row>
    <row r="477" spans="1:11" ht="12.75">
      <c r="A477" s="8">
        <v>476</v>
      </c>
      <c r="B477" s="8" t="s">
        <v>362</v>
      </c>
      <c r="C477" s="8" t="s">
        <v>326</v>
      </c>
      <c r="D477" s="8" t="s">
        <v>17</v>
      </c>
      <c r="E477" s="18">
        <v>37166</v>
      </c>
      <c r="F477" s="8" t="s">
        <v>361</v>
      </c>
      <c r="G477" s="8" t="s">
        <v>357</v>
      </c>
      <c r="H477" s="7"/>
      <c r="I477" s="7" t="str">
        <f t="shared" si="8"/>
        <v>Finlay Rollo</v>
      </c>
      <c r="K477" s="4" t="s">
        <v>777</v>
      </c>
    </row>
    <row r="478" spans="1:11" ht="12.75">
      <c r="A478" s="8">
        <v>477</v>
      </c>
      <c r="B478" s="8" t="s">
        <v>308</v>
      </c>
      <c r="C478" s="8" t="s">
        <v>27</v>
      </c>
      <c r="D478" s="8" t="s">
        <v>17</v>
      </c>
      <c r="E478" s="18">
        <v>37213</v>
      </c>
      <c r="F478" s="8" t="s">
        <v>360</v>
      </c>
      <c r="G478" s="8" t="s">
        <v>357</v>
      </c>
      <c r="H478" s="7"/>
      <c r="I478" s="7" t="str">
        <f t="shared" si="8"/>
        <v>Ruairidh Munro</v>
      </c>
      <c r="K478" s="4" t="s">
        <v>777</v>
      </c>
    </row>
    <row r="479" spans="1:11" ht="12.75">
      <c r="A479" s="8">
        <v>478</v>
      </c>
      <c r="B479" s="8" t="s">
        <v>359</v>
      </c>
      <c r="C479" s="8" t="s">
        <v>108</v>
      </c>
      <c r="D479" s="8" t="s">
        <v>17</v>
      </c>
      <c r="E479" s="8">
        <v>36614</v>
      </c>
      <c r="F479" s="8" t="s">
        <v>358</v>
      </c>
      <c r="G479" s="8" t="s">
        <v>357</v>
      </c>
      <c r="H479" s="7"/>
      <c r="I479" s="7" t="str">
        <f t="shared" si="8"/>
        <v>Stuart Gardiner</v>
      </c>
      <c r="K479" s="4" t="s">
        <v>777</v>
      </c>
    </row>
    <row r="480" spans="1:11" ht="12.75">
      <c r="A480" s="8">
        <v>479</v>
      </c>
      <c r="B480" s="8" t="s">
        <v>356</v>
      </c>
      <c r="C480" s="8" t="s">
        <v>25</v>
      </c>
      <c r="D480" s="8" t="s">
        <v>21</v>
      </c>
      <c r="E480" s="8">
        <v>37268</v>
      </c>
      <c r="F480" s="8" t="s">
        <v>355</v>
      </c>
      <c r="G480" s="8" t="s">
        <v>354</v>
      </c>
      <c r="H480" s="7"/>
      <c r="I480" s="7" t="str">
        <f t="shared" si="8"/>
        <v>Rachel Gillies</v>
      </c>
      <c r="K480" s="4" t="s">
        <v>777</v>
      </c>
    </row>
    <row r="481" spans="1:11" ht="12.75">
      <c r="A481" s="8">
        <v>480</v>
      </c>
      <c r="B481" s="8" t="s">
        <v>943</v>
      </c>
      <c r="C481" s="8" t="s">
        <v>1126</v>
      </c>
      <c r="D481" s="8" t="s">
        <v>17</v>
      </c>
      <c r="E481" s="8"/>
      <c r="F481" s="8"/>
      <c r="G481" s="8" t="s">
        <v>73</v>
      </c>
      <c r="H481" s="7"/>
      <c r="I481" s="7" t="str">
        <f t="shared" si="8"/>
        <v>Jacob Adjei</v>
      </c>
      <c r="K481" s="4" t="s">
        <v>777</v>
      </c>
    </row>
    <row r="482" spans="1:11" ht="12.75">
      <c r="A482" s="8">
        <v>481</v>
      </c>
      <c r="B482" s="8" t="s">
        <v>1127</v>
      </c>
      <c r="C482" s="8" t="s">
        <v>1128</v>
      </c>
      <c r="D482" s="8" t="s">
        <v>17</v>
      </c>
      <c r="E482" s="8"/>
      <c r="F482" s="8"/>
      <c r="G482" s="8" t="s">
        <v>16</v>
      </c>
      <c r="H482" s="7"/>
      <c r="I482" s="7" t="str">
        <f t="shared" si="8"/>
        <v>Derek Glasgow</v>
      </c>
      <c r="K482" s="4" t="s">
        <v>777</v>
      </c>
    </row>
    <row r="483" spans="1:11" ht="12.75">
      <c r="A483" s="8">
        <v>482</v>
      </c>
      <c r="B483" s="8" t="s">
        <v>1129</v>
      </c>
      <c r="C483" s="8" t="s">
        <v>1130</v>
      </c>
      <c r="D483" s="8" t="s">
        <v>21</v>
      </c>
      <c r="E483" s="8"/>
      <c r="F483" s="8"/>
      <c r="G483" s="8" t="s">
        <v>23</v>
      </c>
      <c r="H483" s="7"/>
      <c r="I483" s="7" t="str">
        <f t="shared" si="8"/>
        <v>Gemma Cormack</v>
      </c>
      <c r="K483" s="4" t="s">
        <v>777</v>
      </c>
    </row>
    <row r="484" spans="1:11" ht="12.75">
      <c r="A484" s="8">
        <v>483</v>
      </c>
      <c r="B484" s="8" t="s">
        <v>59</v>
      </c>
      <c r="C484" s="8" t="s">
        <v>26</v>
      </c>
      <c r="D484" s="8" t="s">
        <v>17</v>
      </c>
      <c r="E484" s="8"/>
      <c r="F484" s="8"/>
      <c r="G484" s="8" t="s">
        <v>16</v>
      </c>
      <c r="H484" s="7"/>
      <c r="I484" s="7" t="str">
        <f t="shared" si="8"/>
        <v>Ross Logan</v>
      </c>
      <c r="K484" s="4" t="s">
        <v>777</v>
      </c>
    </row>
    <row r="485" spans="1:11" ht="12.75">
      <c r="A485" s="8">
        <v>484</v>
      </c>
      <c r="B485" s="8" t="s">
        <v>972</v>
      </c>
      <c r="C485" s="8" t="s">
        <v>338</v>
      </c>
      <c r="D485" s="8" t="s">
        <v>17</v>
      </c>
      <c r="E485" s="8"/>
      <c r="F485" s="8"/>
      <c r="G485" s="8" t="s">
        <v>31</v>
      </c>
      <c r="H485" s="7"/>
      <c r="I485" s="7" t="str">
        <f t="shared" si="8"/>
        <v>Connor Willson</v>
      </c>
      <c r="K485" s="4" t="s">
        <v>777</v>
      </c>
    </row>
    <row r="486" spans="1:11" ht="12.75">
      <c r="A486" s="8">
        <v>485</v>
      </c>
      <c r="B486" s="8" t="s">
        <v>1131</v>
      </c>
      <c r="C486" s="8" t="s">
        <v>148</v>
      </c>
      <c r="D486" s="8" t="s">
        <v>21</v>
      </c>
      <c r="E486" s="8"/>
      <c r="F486" s="8"/>
      <c r="G486" s="8" t="s">
        <v>23</v>
      </c>
      <c r="H486" s="7"/>
      <c r="I486" s="7" t="str">
        <f t="shared" si="8"/>
        <v>Ruby Soldan</v>
      </c>
      <c r="K486" s="4" t="s">
        <v>777</v>
      </c>
    </row>
    <row r="487" spans="1:11" ht="12.75">
      <c r="A487" s="8">
        <v>486</v>
      </c>
      <c r="B487" s="8" t="s">
        <v>973</v>
      </c>
      <c r="C487" s="8" t="s">
        <v>1132</v>
      </c>
      <c r="D487" s="8" t="s">
        <v>17</v>
      </c>
      <c r="E487" s="8"/>
      <c r="F487" s="8"/>
      <c r="G487" s="8" t="s">
        <v>16</v>
      </c>
      <c r="H487" s="7"/>
      <c r="I487" s="7" t="str">
        <f t="shared" si="8"/>
        <v>Matej Papp</v>
      </c>
      <c r="K487" s="4" t="s">
        <v>777</v>
      </c>
    </row>
    <row r="488" spans="1:11" ht="12.75">
      <c r="A488" s="8">
        <v>487</v>
      </c>
      <c r="B488" s="8" t="s">
        <v>89</v>
      </c>
      <c r="C488" s="8" t="s">
        <v>1071</v>
      </c>
      <c r="D488" s="8" t="s">
        <v>21</v>
      </c>
      <c r="E488" s="8"/>
      <c r="F488" s="8"/>
      <c r="G488" s="8" t="s">
        <v>131</v>
      </c>
      <c r="H488" s="7"/>
      <c r="I488" s="7" t="str">
        <f t="shared" si="8"/>
        <v>Loren MacDonald</v>
      </c>
      <c r="K488" s="4" t="s">
        <v>777</v>
      </c>
    </row>
    <row r="489" spans="1:11" ht="12.75">
      <c r="A489" s="8">
        <v>488</v>
      </c>
      <c r="B489" s="8" t="s">
        <v>1133</v>
      </c>
      <c r="C489" s="8" t="s">
        <v>1134</v>
      </c>
      <c r="D489" s="8" t="s">
        <v>21</v>
      </c>
      <c r="E489" s="8"/>
      <c r="F489" s="8"/>
      <c r="G489" s="8" t="s">
        <v>23</v>
      </c>
      <c r="H489" s="7"/>
      <c r="I489" s="7" t="str">
        <f t="shared" si="8"/>
        <v>Paula Gass</v>
      </c>
      <c r="K489" s="4" t="s">
        <v>777</v>
      </c>
    </row>
    <row r="490" spans="1:11" ht="12.75">
      <c r="A490" s="8">
        <v>489</v>
      </c>
      <c r="B490" s="8"/>
      <c r="C490" s="8"/>
      <c r="D490" s="8"/>
      <c r="E490" s="8"/>
      <c r="F490" s="8"/>
      <c r="G490" s="8"/>
      <c r="H490" s="7"/>
      <c r="I490" s="7" t="str">
        <f t="shared" si="8"/>
        <v> </v>
      </c>
      <c r="K490" s="4" t="s">
        <v>777</v>
      </c>
    </row>
    <row r="491" spans="1:11" ht="12.75">
      <c r="A491" s="8">
        <v>490</v>
      </c>
      <c r="B491" s="8" t="s">
        <v>1135</v>
      </c>
      <c r="C491" s="8" t="s">
        <v>1136</v>
      </c>
      <c r="D491" s="8" t="s">
        <v>17</v>
      </c>
      <c r="E491" s="8"/>
      <c r="F491" s="8"/>
      <c r="G491" s="8" t="s">
        <v>16</v>
      </c>
      <c r="H491" s="7"/>
      <c r="I491" s="7" t="str">
        <f t="shared" si="8"/>
        <v>Murdo English</v>
      </c>
      <c r="K491" s="4" t="s">
        <v>777</v>
      </c>
    </row>
    <row r="492" spans="1:11" ht="12.75">
      <c r="A492" s="8">
        <v>491</v>
      </c>
      <c r="B492" s="8" t="s">
        <v>71</v>
      </c>
      <c r="C492" s="8" t="s">
        <v>397</v>
      </c>
      <c r="D492" s="8" t="s">
        <v>17</v>
      </c>
      <c r="E492" s="8"/>
      <c r="F492" s="8"/>
      <c r="G492" s="8" t="s">
        <v>94</v>
      </c>
      <c r="H492" s="7"/>
      <c r="I492" s="7" t="str">
        <f t="shared" si="8"/>
        <v>Euan Taylor</v>
      </c>
      <c r="K492" s="4" t="s">
        <v>777</v>
      </c>
    </row>
    <row r="493" spans="1:11" ht="12.75">
      <c r="A493" s="8">
        <v>492</v>
      </c>
      <c r="B493" s="8" t="s">
        <v>1137</v>
      </c>
      <c r="C493" s="8" t="s">
        <v>135</v>
      </c>
      <c r="D493" s="8" t="s">
        <v>17</v>
      </c>
      <c r="E493" s="8"/>
      <c r="F493" s="8"/>
      <c r="G493" s="8" t="s">
        <v>1138</v>
      </c>
      <c r="H493" s="7"/>
      <c r="I493" s="7" t="str">
        <f t="shared" si="8"/>
        <v>Andrew Bowsher</v>
      </c>
      <c r="K493" s="4" t="s">
        <v>777</v>
      </c>
    </row>
    <row r="494" spans="1:11" ht="12.75">
      <c r="A494" s="8">
        <v>493</v>
      </c>
      <c r="B494" s="8" t="s">
        <v>1143</v>
      </c>
      <c r="C494" s="8" t="s">
        <v>528</v>
      </c>
      <c r="D494" s="8" t="s">
        <v>21</v>
      </c>
      <c r="E494" s="8"/>
      <c r="F494" s="8"/>
      <c r="G494" s="8" t="s">
        <v>63</v>
      </c>
      <c r="H494" s="7"/>
      <c r="I494" s="7" t="str">
        <f t="shared" si="8"/>
        <v>Ava Goldie</v>
      </c>
      <c r="K494" s="4" t="s">
        <v>777</v>
      </c>
    </row>
    <row r="495" spans="1:11" ht="12.75">
      <c r="A495" s="8">
        <v>494</v>
      </c>
      <c r="B495" s="8" t="s">
        <v>544</v>
      </c>
      <c r="C495" s="8" t="s">
        <v>1144</v>
      </c>
      <c r="D495" s="8" t="s">
        <v>21</v>
      </c>
      <c r="E495" s="8"/>
      <c r="F495" s="8"/>
      <c r="G495" s="8" t="s">
        <v>1</v>
      </c>
      <c r="H495" s="7"/>
      <c r="I495" s="7" t="str">
        <f>C495&amp;" "&amp;B495</f>
        <v>Phoebe Nicol</v>
      </c>
      <c r="K495" s="4" t="s">
        <v>777</v>
      </c>
    </row>
    <row r="496" spans="1:11" ht="12.75">
      <c r="A496" s="8">
        <v>495</v>
      </c>
      <c r="B496" s="8" t="s">
        <v>62</v>
      </c>
      <c r="C496" s="8" t="s">
        <v>25</v>
      </c>
      <c r="D496" s="8" t="s">
        <v>21</v>
      </c>
      <c r="E496" s="8"/>
      <c r="F496" s="8"/>
      <c r="G496" s="8" t="s">
        <v>23</v>
      </c>
      <c r="H496" s="7"/>
      <c r="I496" s="7" t="str">
        <f>C496&amp;" "&amp;B496</f>
        <v>Rachel MacLennan</v>
      </c>
      <c r="K496" s="4" t="s">
        <v>777</v>
      </c>
    </row>
    <row r="497" spans="1:11" ht="12.75">
      <c r="A497" s="8">
        <v>496</v>
      </c>
      <c r="B497" s="8" t="s">
        <v>1145</v>
      </c>
      <c r="C497" s="8" t="s">
        <v>278</v>
      </c>
      <c r="D497" s="8" t="s">
        <v>21</v>
      </c>
      <c r="E497" s="8"/>
      <c r="F497" s="8"/>
      <c r="G497" s="8" t="s">
        <v>20</v>
      </c>
      <c r="H497" s="7"/>
      <c r="I497" s="7" t="str">
        <f>C497&amp;" "&amp;B497</f>
        <v>Kelsey Barbour</v>
      </c>
      <c r="K497" s="4" t="s">
        <v>777</v>
      </c>
    </row>
    <row r="498" spans="1:11" ht="12.75">
      <c r="A498" s="8">
        <v>497</v>
      </c>
      <c r="B498" s="8"/>
      <c r="C498" s="8"/>
      <c r="D498" s="8"/>
      <c r="E498" s="8"/>
      <c r="F498" s="8"/>
      <c r="G498" s="8"/>
      <c r="H498" s="7"/>
      <c r="I498" s="7"/>
      <c r="K498" s="4" t="s">
        <v>777</v>
      </c>
    </row>
    <row r="499" spans="1:11" ht="12.75">
      <c r="A499" s="8">
        <v>498</v>
      </c>
      <c r="B499" s="8"/>
      <c r="C499" s="8"/>
      <c r="D499" s="8"/>
      <c r="E499" s="8"/>
      <c r="F499" s="8"/>
      <c r="G499" s="8"/>
      <c r="H499" s="7"/>
      <c r="I499" s="7"/>
      <c r="K499" s="4" t="s">
        <v>777</v>
      </c>
    </row>
    <row r="500" spans="1:11" ht="12.75">
      <c r="A500" s="8">
        <v>499</v>
      </c>
      <c r="B500" s="8"/>
      <c r="C500" s="8"/>
      <c r="D500" s="8"/>
      <c r="E500" s="8"/>
      <c r="F500" s="8"/>
      <c r="G500" s="8"/>
      <c r="H500" s="7"/>
      <c r="I500" s="7"/>
      <c r="K500" s="4" t="s">
        <v>777</v>
      </c>
    </row>
    <row r="501" spans="1:11" ht="12.75">
      <c r="A501" s="8">
        <v>500</v>
      </c>
      <c r="B501" s="8" t="s">
        <v>311</v>
      </c>
      <c r="C501" s="8" t="s">
        <v>353</v>
      </c>
      <c r="D501" s="8" t="s">
        <v>21</v>
      </c>
      <c r="E501" s="18">
        <v>39898</v>
      </c>
      <c r="F501" s="8" t="s">
        <v>352</v>
      </c>
      <c r="G501" s="8" t="s">
        <v>1</v>
      </c>
      <c r="H501" s="7"/>
      <c r="I501" s="7" t="str">
        <f aca="true" t="shared" si="9" ref="I501:I542">C501&amp;""&amp;B501</f>
        <v>RhianCantlie</v>
      </c>
      <c r="K501" s="4" t="s">
        <v>778</v>
      </c>
    </row>
    <row r="502" spans="1:11" ht="12.75">
      <c r="A502" s="8">
        <v>501</v>
      </c>
      <c r="B502" s="8" t="s">
        <v>351</v>
      </c>
      <c r="C502" s="8" t="s">
        <v>279</v>
      </c>
      <c r="D502" s="8" t="s">
        <v>21</v>
      </c>
      <c r="E502" s="18">
        <v>39858</v>
      </c>
      <c r="F502" s="8" t="s">
        <v>350</v>
      </c>
      <c r="G502" s="8" t="s">
        <v>1</v>
      </c>
      <c r="H502" s="7"/>
      <c r="I502" s="7" t="str">
        <f t="shared" si="9"/>
        <v>BrookeRobertson</v>
      </c>
      <c r="K502" s="4" t="s">
        <v>778</v>
      </c>
    </row>
    <row r="503" spans="1:11" ht="12.75">
      <c r="A503" s="8">
        <v>502</v>
      </c>
      <c r="B503" s="8" t="s">
        <v>282</v>
      </c>
      <c r="C503" s="8" t="s">
        <v>349</v>
      </c>
      <c r="D503" s="8" t="s">
        <v>21</v>
      </c>
      <c r="E503" s="18">
        <v>40096</v>
      </c>
      <c r="F503" s="8" t="s">
        <v>348</v>
      </c>
      <c r="G503" s="8" t="s">
        <v>1</v>
      </c>
      <c r="H503" s="7"/>
      <c r="I503" s="7" t="str">
        <f t="shared" si="9"/>
        <v>SylvieSlater</v>
      </c>
      <c r="K503" s="4" t="s">
        <v>778</v>
      </c>
    </row>
    <row r="504" spans="1:11" ht="12.75">
      <c r="A504" s="8">
        <v>503</v>
      </c>
      <c r="B504" s="8" t="s">
        <v>212</v>
      </c>
      <c r="C504" s="8" t="s">
        <v>130</v>
      </c>
      <c r="D504" s="8" t="s">
        <v>21</v>
      </c>
      <c r="E504" s="18">
        <v>40205</v>
      </c>
      <c r="F504" s="8" t="s">
        <v>347</v>
      </c>
      <c r="G504" s="8" t="s">
        <v>1</v>
      </c>
      <c r="H504" s="7"/>
      <c r="I504" s="7" t="str">
        <f t="shared" si="9"/>
        <v>IonaSmith</v>
      </c>
      <c r="K504" s="4" t="s">
        <v>778</v>
      </c>
    </row>
    <row r="505" spans="1:11" ht="12.75">
      <c r="A505" s="8">
        <v>504</v>
      </c>
      <c r="B505" s="8" t="s">
        <v>294</v>
      </c>
      <c r="C505" s="8" t="s">
        <v>82</v>
      </c>
      <c r="D505" s="8" t="s">
        <v>21</v>
      </c>
      <c r="E505" s="18">
        <v>40031</v>
      </c>
      <c r="F505" s="8" t="s">
        <v>346</v>
      </c>
      <c r="G505" s="8" t="s">
        <v>1</v>
      </c>
      <c r="H505" s="7"/>
      <c r="I505" s="7" t="str">
        <f t="shared" si="9"/>
        <v>AlexWhelan</v>
      </c>
      <c r="K505" s="4" t="s">
        <v>778</v>
      </c>
    </row>
    <row r="506" spans="1:11" ht="12.75">
      <c r="A506" s="8">
        <v>505</v>
      </c>
      <c r="B506" s="8" t="s">
        <v>314</v>
      </c>
      <c r="C506" s="8" t="s">
        <v>345</v>
      </c>
      <c r="D506" s="8" t="s">
        <v>21</v>
      </c>
      <c r="E506" s="18">
        <v>40166</v>
      </c>
      <c r="F506" s="8" t="s">
        <v>344</v>
      </c>
      <c r="G506" s="8" t="s">
        <v>1</v>
      </c>
      <c r="H506" s="7"/>
      <c r="I506" s="7" t="str">
        <f t="shared" si="9"/>
        <v>RobynWojcik</v>
      </c>
      <c r="K506" s="4" t="s">
        <v>778</v>
      </c>
    </row>
    <row r="507" spans="1:11" ht="12.75">
      <c r="A507" s="8">
        <v>506</v>
      </c>
      <c r="B507" s="8" t="s">
        <v>343</v>
      </c>
      <c r="C507" s="8" t="s">
        <v>342</v>
      </c>
      <c r="D507" s="8" t="s">
        <v>17</v>
      </c>
      <c r="E507" s="18">
        <v>40024</v>
      </c>
      <c r="F507" s="8" t="s">
        <v>341</v>
      </c>
      <c r="G507" s="8" t="s">
        <v>94</v>
      </c>
      <c r="H507" s="7"/>
      <c r="I507" s="7" t="str">
        <f t="shared" si="9"/>
        <v>CallumMain</v>
      </c>
      <c r="K507" s="4" t="s">
        <v>778</v>
      </c>
    </row>
    <row r="508" spans="1:11" ht="12.75">
      <c r="A508" s="8">
        <v>507</v>
      </c>
      <c r="B508" s="8" t="s">
        <v>322</v>
      </c>
      <c r="C508" s="8" t="s">
        <v>340</v>
      </c>
      <c r="D508" s="8" t="s">
        <v>17</v>
      </c>
      <c r="E508" s="18">
        <v>39770</v>
      </c>
      <c r="F508" s="8" t="s">
        <v>339</v>
      </c>
      <c r="G508" s="8" t="s">
        <v>94</v>
      </c>
      <c r="H508" s="7"/>
      <c r="I508" s="7" t="str">
        <f t="shared" si="9"/>
        <v>ZackGill</v>
      </c>
      <c r="K508" s="4" t="s">
        <v>778</v>
      </c>
    </row>
    <row r="509" spans="1:11" ht="12.75">
      <c r="A509" s="8">
        <v>508</v>
      </c>
      <c r="B509" s="8" t="s">
        <v>225</v>
      </c>
      <c r="C509" s="8" t="s">
        <v>338</v>
      </c>
      <c r="D509" s="8" t="s">
        <v>17</v>
      </c>
      <c r="E509" s="18">
        <v>39604</v>
      </c>
      <c r="F509" s="8" t="s">
        <v>337</v>
      </c>
      <c r="G509" s="8" t="s">
        <v>73</v>
      </c>
      <c r="H509" s="7"/>
      <c r="I509" s="7" t="str">
        <f t="shared" si="9"/>
        <v>ConnorCameron</v>
      </c>
      <c r="K509" s="4" t="s">
        <v>778</v>
      </c>
    </row>
    <row r="510" spans="1:11" ht="12.75">
      <c r="A510" s="8">
        <v>509</v>
      </c>
      <c r="B510" s="8" t="s">
        <v>336</v>
      </c>
      <c r="C510" s="8" t="s">
        <v>335</v>
      </c>
      <c r="D510" s="8" t="s">
        <v>17</v>
      </c>
      <c r="E510" s="18">
        <v>39508</v>
      </c>
      <c r="F510" s="8" t="s">
        <v>334</v>
      </c>
      <c r="G510" s="8" t="s">
        <v>73</v>
      </c>
      <c r="H510" s="7"/>
      <c r="I510" s="7" t="str">
        <f t="shared" si="9"/>
        <v>HarryLong</v>
      </c>
      <c r="K510" s="4" t="s">
        <v>778</v>
      </c>
    </row>
    <row r="511" spans="1:11" ht="12.75">
      <c r="A511" s="8">
        <v>510</v>
      </c>
      <c r="B511" s="8" t="s">
        <v>303</v>
      </c>
      <c r="C511" s="8" t="s">
        <v>333</v>
      </c>
      <c r="D511" s="8" t="s">
        <v>17</v>
      </c>
      <c r="E511" s="18">
        <v>39177</v>
      </c>
      <c r="F511" s="8" t="s">
        <v>332</v>
      </c>
      <c r="G511" s="8" t="s">
        <v>73</v>
      </c>
      <c r="H511" s="7"/>
      <c r="I511" s="7" t="str">
        <f t="shared" si="9"/>
        <v>LewisPaterson</v>
      </c>
      <c r="K511" s="4" t="s">
        <v>778</v>
      </c>
    </row>
    <row r="512" spans="1:11" ht="12.75">
      <c r="A512" s="8">
        <v>511</v>
      </c>
      <c r="B512" s="8" t="s">
        <v>43</v>
      </c>
      <c r="C512" s="8" t="s">
        <v>331</v>
      </c>
      <c r="D512" s="8" t="s">
        <v>17</v>
      </c>
      <c r="E512" s="18">
        <v>39289</v>
      </c>
      <c r="F512" s="8" t="s">
        <v>330</v>
      </c>
      <c r="G512" s="8" t="s">
        <v>73</v>
      </c>
      <c r="H512" s="7"/>
      <c r="I512" s="7" t="str">
        <f t="shared" si="9"/>
        <v>LucaSutherland</v>
      </c>
      <c r="K512" s="4" t="s">
        <v>778</v>
      </c>
    </row>
    <row r="513" spans="1:11" ht="12.75">
      <c r="A513" s="8">
        <v>512</v>
      </c>
      <c r="B513" s="8" t="s">
        <v>212</v>
      </c>
      <c r="C513" s="8" t="s">
        <v>329</v>
      </c>
      <c r="D513" s="8" t="s">
        <v>17</v>
      </c>
      <c r="E513" s="18">
        <v>39098</v>
      </c>
      <c r="F513" s="8" t="s">
        <v>328</v>
      </c>
      <c r="G513" s="8" t="s">
        <v>73</v>
      </c>
      <c r="H513" s="7"/>
      <c r="I513" s="7" t="str">
        <f t="shared" si="9"/>
        <v>JacksonSmith</v>
      </c>
      <c r="K513" s="4" t="s">
        <v>778</v>
      </c>
    </row>
    <row r="514" spans="1:11" ht="12.75">
      <c r="A514" s="8">
        <v>513</v>
      </c>
      <c r="B514" s="8" t="s">
        <v>327</v>
      </c>
      <c r="C514" s="8" t="s">
        <v>326</v>
      </c>
      <c r="D514" s="8" t="s">
        <v>17</v>
      </c>
      <c r="E514" s="18">
        <v>39582</v>
      </c>
      <c r="F514" s="8" t="s">
        <v>325</v>
      </c>
      <c r="G514" s="8" t="s">
        <v>73</v>
      </c>
      <c r="H514" s="7"/>
      <c r="I514" s="7" t="str">
        <f t="shared" si="9"/>
        <v>FinlayWeir</v>
      </c>
      <c r="K514" s="4" t="s">
        <v>778</v>
      </c>
    </row>
    <row r="515" spans="1:11" ht="12.75">
      <c r="A515" s="8">
        <v>514</v>
      </c>
      <c r="B515" s="8" t="s">
        <v>324</v>
      </c>
      <c r="C515" s="8" t="s">
        <v>66</v>
      </c>
      <c r="D515" s="8" t="s">
        <v>21</v>
      </c>
      <c r="E515" s="18">
        <v>38611</v>
      </c>
      <c r="F515" s="8" t="s">
        <v>323</v>
      </c>
      <c r="G515" s="8" t="s">
        <v>131</v>
      </c>
      <c r="H515" s="7"/>
      <c r="I515" s="7" t="str">
        <f t="shared" si="9"/>
        <v>MackenzieFindlay</v>
      </c>
      <c r="K515" s="4" t="s">
        <v>778</v>
      </c>
    </row>
    <row r="516" spans="1:11" ht="12.75">
      <c r="A516" s="8">
        <v>515</v>
      </c>
      <c r="B516" s="8" t="s">
        <v>322</v>
      </c>
      <c r="C516" s="8" t="s">
        <v>253</v>
      </c>
      <c r="D516" s="8" t="s">
        <v>21</v>
      </c>
      <c r="E516" s="18">
        <v>38914</v>
      </c>
      <c r="F516" s="8" t="s">
        <v>321</v>
      </c>
      <c r="G516" s="8" t="s">
        <v>131</v>
      </c>
      <c r="H516" s="7"/>
      <c r="I516" s="7" t="str">
        <f t="shared" si="9"/>
        <v>ZaraGill</v>
      </c>
      <c r="K516" s="4" t="s">
        <v>778</v>
      </c>
    </row>
    <row r="517" spans="1:11" ht="12.75">
      <c r="A517" s="8">
        <v>516</v>
      </c>
      <c r="B517" s="8" t="s">
        <v>71</v>
      </c>
      <c r="C517" s="8" t="s">
        <v>320</v>
      </c>
      <c r="D517" s="8" t="s">
        <v>21</v>
      </c>
      <c r="E517" s="18">
        <v>38861</v>
      </c>
      <c r="F517" s="8" t="s">
        <v>319</v>
      </c>
      <c r="G517" s="8" t="s">
        <v>131</v>
      </c>
      <c r="H517" s="7"/>
      <c r="I517" s="7" t="str">
        <f t="shared" si="9"/>
        <v>NicoleTaylor</v>
      </c>
      <c r="K517" s="4" t="s">
        <v>778</v>
      </c>
    </row>
    <row r="518" spans="1:11" ht="12.75">
      <c r="A518" s="8">
        <v>517</v>
      </c>
      <c r="B518" s="8" t="s">
        <v>318</v>
      </c>
      <c r="C518" s="8" t="s">
        <v>284</v>
      </c>
      <c r="D518" s="8" t="s">
        <v>21</v>
      </c>
      <c r="E518" s="18">
        <v>38917</v>
      </c>
      <c r="F518" s="8" t="s">
        <v>317</v>
      </c>
      <c r="G518" s="8" t="s">
        <v>131</v>
      </c>
      <c r="H518" s="7"/>
      <c r="I518" s="7" t="str">
        <f t="shared" si="9"/>
        <v>BethUrquhart</v>
      </c>
      <c r="K518" s="4" t="s">
        <v>778</v>
      </c>
    </row>
    <row r="519" spans="1:11" ht="12.75">
      <c r="A519" s="8">
        <v>518</v>
      </c>
      <c r="B519" s="8" t="s">
        <v>294</v>
      </c>
      <c r="C519" s="8" t="s">
        <v>316</v>
      </c>
      <c r="D519" s="8" t="s">
        <v>21</v>
      </c>
      <c r="E519" s="18">
        <v>38319</v>
      </c>
      <c r="F519" s="8" t="s">
        <v>315</v>
      </c>
      <c r="G519" s="8" t="s">
        <v>131</v>
      </c>
      <c r="H519" s="7"/>
      <c r="I519" s="7" t="str">
        <f t="shared" si="9"/>
        <v>HarrietWhelan</v>
      </c>
      <c r="K519" s="4" t="s">
        <v>778</v>
      </c>
    </row>
    <row r="520" spans="1:11" ht="12.75">
      <c r="A520" s="8">
        <v>519</v>
      </c>
      <c r="B520" s="8" t="s">
        <v>314</v>
      </c>
      <c r="C520" s="8" t="s">
        <v>313</v>
      </c>
      <c r="D520" s="8" t="s">
        <v>21</v>
      </c>
      <c r="E520" s="18">
        <v>38874</v>
      </c>
      <c r="F520" s="8" t="s">
        <v>312</v>
      </c>
      <c r="G520" s="8" t="s">
        <v>131</v>
      </c>
      <c r="H520" s="7"/>
      <c r="I520" s="7" t="str">
        <f t="shared" si="9"/>
        <v>EdenWojcik</v>
      </c>
      <c r="K520" s="4" t="s">
        <v>778</v>
      </c>
    </row>
    <row r="521" spans="1:11" ht="12.75">
      <c r="A521" s="8">
        <v>520</v>
      </c>
      <c r="B521" s="8" t="s">
        <v>311</v>
      </c>
      <c r="C521" s="8" t="s">
        <v>310</v>
      </c>
      <c r="D521" s="8" t="s">
        <v>17</v>
      </c>
      <c r="E521" s="18">
        <v>38641</v>
      </c>
      <c r="F521" s="8" t="s">
        <v>309</v>
      </c>
      <c r="G521" s="8" t="s">
        <v>31</v>
      </c>
      <c r="H521" s="7"/>
      <c r="I521" s="7" t="str">
        <f t="shared" si="9"/>
        <v>RhysCantlie</v>
      </c>
      <c r="K521" s="4" t="s">
        <v>778</v>
      </c>
    </row>
    <row r="522" spans="1:11" ht="12.75">
      <c r="A522" s="8">
        <v>521</v>
      </c>
      <c r="B522" s="8" t="s">
        <v>308</v>
      </c>
      <c r="C522" s="8" t="s">
        <v>302</v>
      </c>
      <c r="D522" s="8" t="s">
        <v>17</v>
      </c>
      <c r="E522" s="18">
        <v>38458</v>
      </c>
      <c r="F522" s="8" t="s">
        <v>307</v>
      </c>
      <c r="G522" s="8" t="s">
        <v>31</v>
      </c>
      <c r="H522" s="7"/>
      <c r="I522" s="7" t="str">
        <f t="shared" si="9"/>
        <v>LiamMunro</v>
      </c>
      <c r="K522" s="4" t="s">
        <v>778</v>
      </c>
    </row>
    <row r="523" spans="1:11" ht="12.75">
      <c r="A523" s="8">
        <v>522</v>
      </c>
      <c r="B523" s="8" t="s">
        <v>306</v>
      </c>
      <c r="C523" s="8" t="s">
        <v>305</v>
      </c>
      <c r="D523" s="8" t="s">
        <v>17</v>
      </c>
      <c r="E523" s="18">
        <v>38590</v>
      </c>
      <c r="F523" s="8" t="s">
        <v>304</v>
      </c>
      <c r="G523" s="8" t="s">
        <v>31</v>
      </c>
      <c r="H523" s="7"/>
      <c r="I523" s="7" t="str">
        <f t="shared" si="9"/>
        <v>BruceNewlands</v>
      </c>
      <c r="K523" s="4" t="s">
        <v>778</v>
      </c>
    </row>
    <row r="524" spans="1:11" ht="12.75">
      <c r="A524" s="8">
        <v>523</v>
      </c>
      <c r="B524" s="8" t="s">
        <v>303</v>
      </c>
      <c r="C524" s="8" t="s">
        <v>302</v>
      </c>
      <c r="D524" s="8" t="s">
        <v>17</v>
      </c>
      <c r="E524" s="18">
        <v>38537</v>
      </c>
      <c r="F524" s="8" t="s">
        <v>301</v>
      </c>
      <c r="G524" s="8" t="s">
        <v>31</v>
      </c>
      <c r="H524" s="7"/>
      <c r="I524" s="7" t="str">
        <f t="shared" si="9"/>
        <v>LiamPaterson</v>
      </c>
      <c r="K524" s="4" t="s">
        <v>778</v>
      </c>
    </row>
    <row r="525" spans="1:11" ht="12.75">
      <c r="A525" s="8">
        <v>524</v>
      </c>
      <c r="B525" s="8" t="s">
        <v>71</v>
      </c>
      <c r="C525" s="8" t="s">
        <v>300</v>
      </c>
      <c r="D525" s="8" t="s">
        <v>17</v>
      </c>
      <c r="E525" s="18">
        <v>38861</v>
      </c>
      <c r="F525" s="8" t="s">
        <v>299</v>
      </c>
      <c r="G525" s="8" t="s">
        <v>31</v>
      </c>
      <c r="H525" s="7"/>
      <c r="I525" s="7" t="str">
        <f t="shared" si="9"/>
        <v>RoyTaylor</v>
      </c>
      <c r="K525" s="4" t="s">
        <v>778</v>
      </c>
    </row>
    <row r="526" spans="1:11" ht="12.75">
      <c r="A526" s="8">
        <v>525</v>
      </c>
      <c r="B526" s="8" t="s">
        <v>285</v>
      </c>
      <c r="C526" s="8" t="s">
        <v>171</v>
      </c>
      <c r="D526" s="8" t="s">
        <v>21</v>
      </c>
      <c r="E526" s="18">
        <v>38194</v>
      </c>
      <c r="F526" s="8" t="s">
        <v>298</v>
      </c>
      <c r="G526" s="8" t="s">
        <v>20</v>
      </c>
      <c r="H526" s="7"/>
      <c r="I526" s="7" t="str">
        <f t="shared" si="9"/>
        <v>NiamhGrant</v>
      </c>
      <c r="K526" s="4" t="s">
        <v>778</v>
      </c>
    </row>
    <row r="527" spans="1:11" ht="12.75">
      <c r="A527" s="8">
        <v>526</v>
      </c>
      <c r="B527" s="8" t="s">
        <v>297</v>
      </c>
      <c r="C527" s="8" t="s">
        <v>296</v>
      </c>
      <c r="D527" s="8" t="s">
        <v>21</v>
      </c>
      <c r="E527" s="18">
        <v>39185</v>
      </c>
      <c r="F527" s="8" t="s">
        <v>295</v>
      </c>
      <c r="G527" s="8" t="s">
        <v>63</v>
      </c>
      <c r="H527" s="7"/>
      <c r="I527" s="7" t="str">
        <f t="shared" si="9"/>
        <v>EmmaThain</v>
      </c>
      <c r="K527" s="4" t="s">
        <v>778</v>
      </c>
    </row>
    <row r="528" spans="1:11" ht="12.75">
      <c r="A528" s="8">
        <v>527</v>
      </c>
      <c r="B528" s="8" t="s">
        <v>294</v>
      </c>
      <c r="C528" s="8" t="s">
        <v>171</v>
      </c>
      <c r="D528" s="8" t="s">
        <v>21</v>
      </c>
      <c r="E528" s="18">
        <v>37500</v>
      </c>
      <c r="F528" s="8" t="s">
        <v>293</v>
      </c>
      <c r="G528" s="8" t="s">
        <v>20</v>
      </c>
      <c r="H528" s="7"/>
      <c r="I528" s="7" t="str">
        <f t="shared" si="9"/>
        <v>NiamhWhelan</v>
      </c>
      <c r="K528" s="4" t="s">
        <v>778</v>
      </c>
    </row>
    <row r="529" spans="1:11" ht="12.75">
      <c r="A529" s="8">
        <v>528</v>
      </c>
      <c r="B529" s="8" t="s">
        <v>212</v>
      </c>
      <c r="C529" s="8" t="s">
        <v>292</v>
      </c>
      <c r="D529" s="8" t="s">
        <v>21</v>
      </c>
      <c r="E529" s="18">
        <v>37898</v>
      </c>
      <c r="F529" s="8" t="s">
        <v>291</v>
      </c>
      <c r="G529" s="8" t="s">
        <v>20</v>
      </c>
      <c r="H529" s="7"/>
      <c r="I529" s="7" t="str">
        <f t="shared" si="9"/>
        <v>EllynSmith</v>
      </c>
      <c r="K529" s="4" t="s">
        <v>778</v>
      </c>
    </row>
    <row r="530" spans="1:11" ht="12.75">
      <c r="A530" s="8">
        <v>529</v>
      </c>
      <c r="B530" s="8" t="s">
        <v>288</v>
      </c>
      <c r="C530" s="8" t="s">
        <v>290</v>
      </c>
      <c r="D530" s="8" t="s">
        <v>17</v>
      </c>
      <c r="E530" s="18">
        <v>37669</v>
      </c>
      <c r="F530" s="8" t="s">
        <v>289</v>
      </c>
      <c r="G530" s="8" t="s">
        <v>37</v>
      </c>
      <c r="H530" s="7"/>
      <c r="I530" s="7" t="str">
        <f t="shared" si="9"/>
        <v>JoshuaMilne</v>
      </c>
      <c r="K530" s="4" t="s">
        <v>778</v>
      </c>
    </row>
    <row r="531" spans="1:11" ht="12.75">
      <c r="A531" s="8">
        <v>530</v>
      </c>
      <c r="B531" s="8" t="s">
        <v>288</v>
      </c>
      <c r="C531" s="8" t="s">
        <v>287</v>
      </c>
      <c r="D531" s="8" t="s">
        <v>17</v>
      </c>
      <c r="E531" s="18">
        <v>37669</v>
      </c>
      <c r="F531" s="8" t="s">
        <v>286</v>
      </c>
      <c r="G531" s="8" t="s">
        <v>37</v>
      </c>
      <c r="H531" s="7"/>
      <c r="I531" s="7" t="str">
        <f t="shared" si="9"/>
        <v>BlairMilne</v>
      </c>
      <c r="K531" s="4" t="s">
        <v>778</v>
      </c>
    </row>
    <row r="532" spans="1:11" ht="12.75">
      <c r="A532" s="8">
        <v>531</v>
      </c>
      <c r="B532" s="8" t="s">
        <v>285</v>
      </c>
      <c r="C532" s="8" t="s">
        <v>284</v>
      </c>
      <c r="D532" s="8" t="s">
        <v>21</v>
      </c>
      <c r="E532" s="18">
        <v>37263</v>
      </c>
      <c r="F532" s="8" t="s">
        <v>283</v>
      </c>
      <c r="G532" s="8" t="s">
        <v>23</v>
      </c>
      <c r="H532" s="7"/>
      <c r="I532" s="7" t="str">
        <f t="shared" si="9"/>
        <v>BethGrant</v>
      </c>
      <c r="K532" s="4" t="s">
        <v>778</v>
      </c>
    </row>
    <row r="533" spans="1:11" ht="12.75">
      <c r="A533" s="8">
        <v>532</v>
      </c>
      <c r="B533" s="8" t="s">
        <v>282</v>
      </c>
      <c r="C533" s="8" t="s">
        <v>281</v>
      </c>
      <c r="D533" s="8" t="s">
        <v>21</v>
      </c>
      <c r="E533" s="18">
        <v>28584</v>
      </c>
      <c r="F533" s="8" t="s">
        <v>280</v>
      </c>
      <c r="G533" s="8" t="s">
        <v>23</v>
      </c>
      <c r="H533" s="7"/>
      <c r="I533" s="7" t="str">
        <f t="shared" si="9"/>
        <v>MichelleSlater</v>
      </c>
      <c r="K533" s="4" t="s">
        <v>778</v>
      </c>
    </row>
    <row r="534" spans="1:11" ht="12.75">
      <c r="A534" s="8">
        <v>533</v>
      </c>
      <c r="B534" s="8" t="s">
        <v>279</v>
      </c>
      <c r="C534" s="8" t="s">
        <v>278</v>
      </c>
      <c r="D534" s="8" t="s">
        <v>21</v>
      </c>
      <c r="E534" s="18">
        <v>40154</v>
      </c>
      <c r="F534" s="8" t="s">
        <v>277</v>
      </c>
      <c r="G534" s="8" t="s">
        <v>1</v>
      </c>
      <c r="H534" s="7"/>
      <c r="I534" s="7" t="str">
        <f t="shared" si="9"/>
        <v>KelseyBrooke</v>
      </c>
      <c r="K534" s="4" t="s">
        <v>778</v>
      </c>
    </row>
    <row r="535" spans="1:11" ht="12.75">
      <c r="A535" s="8">
        <v>534</v>
      </c>
      <c r="B535" s="19" t="s">
        <v>54</v>
      </c>
      <c r="C535" s="19" t="s">
        <v>140</v>
      </c>
      <c r="D535" s="19" t="s">
        <v>21</v>
      </c>
      <c r="E535" s="142">
        <v>38521</v>
      </c>
      <c r="F535" s="19" t="s">
        <v>276</v>
      </c>
      <c r="G535" s="19" t="s">
        <v>131</v>
      </c>
      <c r="H535" s="7"/>
      <c r="I535" s="7" t="str">
        <f t="shared" si="9"/>
        <v>IslaCoull</v>
      </c>
      <c r="K535" s="4" t="s">
        <v>778</v>
      </c>
    </row>
    <row r="536" spans="1:11" ht="12.75">
      <c r="A536" s="8">
        <v>535</v>
      </c>
      <c r="B536" s="19" t="s">
        <v>54</v>
      </c>
      <c r="C536" s="19" t="s">
        <v>275</v>
      </c>
      <c r="D536" s="19" t="s">
        <v>17</v>
      </c>
      <c r="E536" s="142">
        <v>39672</v>
      </c>
      <c r="F536" s="19" t="s">
        <v>274</v>
      </c>
      <c r="G536" s="19" t="s">
        <v>73</v>
      </c>
      <c r="H536" s="7"/>
      <c r="I536" s="7" t="str">
        <f t="shared" si="9"/>
        <v>LukeCoull</v>
      </c>
      <c r="K536" s="4" t="s">
        <v>778</v>
      </c>
    </row>
    <row r="537" spans="1:11" ht="12.75">
      <c r="A537" s="8">
        <v>536</v>
      </c>
      <c r="B537" s="19" t="s">
        <v>273</v>
      </c>
      <c r="C537" s="19" t="s">
        <v>272</v>
      </c>
      <c r="D537" s="19" t="s">
        <v>21</v>
      </c>
      <c r="E537" s="20">
        <v>39993</v>
      </c>
      <c r="F537" s="19"/>
      <c r="G537" s="19" t="s">
        <v>1</v>
      </c>
      <c r="H537" s="7"/>
      <c r="I537" s="7" t="str">
        <f t="shared" si="9"/>
        <v>CharleySinger</v>
      </c>
      <c r="K537" s="4" t="s">
        <v>778</v>
      </c>
    </row>
    <row r="538" spans="1:11" ht="12.75">
      <c r="A538" s="8">
        <v>537</v>
      </c>
      <c r="B538" s="19" t="s">
        <v>380</v>
      </c>
      <c r="C538" s="19" t="s">
        <v>829</v>
      </c>
      <c r="D538" s="19" t="s">
        <v>17</v>
      </c>
      <c r="E538" s="20">
        <v>34673</v>
      </c>
      <c r="F538" s="19" t="s">
        <v>825</v>
      </c>
      <c r="G538" s="19" t="s">
        <v>16</v>
      </c>
      <c r="H538" s="7"/>
      <c r="I538" s="7" t="str">
        <f t="shared" si="9"/>
        <v>JamesWilson</v>
      </c>
      <c r="K538" s="4" t="s">
        <v>778</v>
      </c>
    </row>
    <row r="539" spans="1:11" ht="12.75">
      <c r="A539" s="8">
        <v>538</v>
      </c>
      <c r="B539" s="19" t="s">
        <v>830</v>
      </c>
      <c r="C539" s="19" t="s">
        <v>831</v>
      </c>
      <c r="D539" s="19" t="s">
        <v>17</v>
      </c>
      <c r="E539" s="20">
        <v>25633</v>
      </c>
      <c r="F539" s="19" t="s">
        <v>826</v>
      </c>
      <c r="G539" s="19" t="s">
        <v>16</v>
      </c>
      <c r="H539" s="7"/>
      <c r="I539" s="7" t="str">
        <f t="shared" si="9"/>
        <v>GarethJenkins</v>
      </c>
      <c r="K539" s="4" t="s">
        <v>778</v>
      </c>
    </row>
    <row r="540" spans="1:11" ht="12.75">
      <c r="A540" s="8">
        <v>539</v>
      </c>
      <c r="B540" s="19" t="s">
        <v>830</v>
      </c>
      <c r="C540" s="19" t="s">
        <v>832</v>
      </c>
      <c r="D540" s="19" t="s">
        <v>17</v>
      </c>
      <c r="E540" s="20">
        <v>39870</v>
      </c>
      <c r="F540" s="19" t="s">
        <v>833</v>
      </c>
      <c r="G540" s="19" t="s">
        <v>94</v>
      </c>
      <c r="H540" s="7"/>
      <c r="I540" s="7" t="str">
        <f t="shared" si="9"/>
        <v>AlisdairJenkins</v>
      </c>
      <c r="K540" s="4" t="s">
        <v>778</v>
      </c>
    </row>
    <row r="541" spans="1:11" ht="12.75">
      <c r="A541" s="8">
        <v>540</v>
      </c>
      <c r="B541" s="19" t="s">
        <v>697</v>
      </c>
      <c r="C541" s="19" t="s">
        <v>385</v>
      </c>
      <c r="D541" s="19" t="s">
        <v>17</v>
      </c>
      <c r="E541" s="20">
        <v>34997</v>
      </c>
      <c r="F541" s="19" t="s">
        <v>827</v>
      </c>
      <c r="G541" s="19" t="s">
        <v>16</v>
      </c>
      <c r="H541" s="7"/>
      <c r="I541" s="7" t="str">
        <f t="shared" si="9"/>
        <v>EwanDavidson</v>
      </c>
      <c r="K541" s="4" t="s">
        <v>778</v>
      </c>
    </row>
    <row r="542" spans="1:11" ht="12.75">
      <c r="A542" s="8">
        <v>541</v>
      </c>
      <c r="B542" s="19" t="s">
        <v>834</v>
      </c>
      <c r="C542" s="19" t="s">
        <v>582</v>
      </c>
      <c r="D542" s="19" t="s">
        <v>21</v>
      </c>
      <c r="E542" s="20">
        <v>38450</v>
      </c>
      <c r="F542" s="19" t="s">
        <v>828</v>
      </c>
      <c r="G542" s="19" t="s">
        <v>131</v>
      </c>
      <c r="H542" s="7"/>
      <c r="I542" s="7" t="str">
        <f t="shared" si="9"/>
        <v>HannahStephen</v>
      </c>
      <c r="K542" s="4" t="s">
        <v>778</v>
      </c>
    </row>
    <row r="543" spans="1:11" ht="12.75">
      <c r="A543" s="8">
        <v>542</v>
      </c>
      <c r="B543" s="19"/>
      <c r="C543" s="19"/>
      <c r="D543" s="19"/>
      <c r="E543" s="19"/>
      <c r="F543" s="19"/>
      <c r="G543" s="19"/>
      <c r="H543" s="7"/>
      <c r="I543" s="7"/>
      <c r="K543" s="4" t="s">
        <v>778</v>
      </c>
    </row>
    <row r="544" spans="1:11" ht="12.75">
      <c r="A544" s="8">
        <v>543</v>
      </c>
      <c r="B544" s="7"/>
      <c r="C544" s="7"/>
      <c r="D544" s="7"/>
      <c r="E544" s="7"/>
      <c r="F544" s="7"/>
      <c r="G544" s="7"/>
      <c r="H544" s="7"/>
      <c r="I544" s="7"/>
      <c r="K544" s="4" t="s">
        <v>778</v>
      </c>
    </row>
    <row r="545" spans="1:11" ht="12.75">
      <c r="A545" s="8">
        <v>544</v>
      </c>
      <c r="B545" s="7"/>
      <c r="C545" s="7"/>
      <c r="D545" s="7"/>
      <c r="E545" s="7"/>
      <c r="F545" s="7"/>
      <c r="G545" s="7"/>
      <c r="H545" s="7"/>
      <c r="I545" s="7"/>
      <c r="K545" s="4" t="s">
        <v>778</v>
      </c>
    </row>
    <row r="546" spans="1:11" ht="12.75">
      <c r="A546" s="8">
        <v>545</v>
      </c>
      <c r="B546" s="7"/>
      <c r="C546" s="7"/>
      <c r="D546" s="7"/>
      <c r="E546" s="7"/>
      <c r="F546" s="7"/>
      <c r="G546" s="7"/>
      <c r="H546" s="7"/>
      <c r="I546" s="7"/>
      <c r="K546" s="4" t="s">
        <v>778</v>
      </c>
    </row>
    <row r="547" spans="1:11" ht="12.75">
      <c r="A547" s="8">
        <v>546</v>
      </c>
      <c r="B547" s="7"/>
      <c r="C547" s="7"/>
      <c r="D547" s="7"/>
      <c r="E547" s="7"/>
      <c r="F547" s="7"/>
      <c r="G547" s="7"/>
      <c r="H547" s="7"/>
      <c r="I547" s="7"/>
      <c r="K547" s="4" t="s">
        <v>778</v>
      </c>
    </row>
    <row r="548" spans="1:11" ht="12.75">
      <c r="A548" s="8">
        <v>547</v>
      </c>
      <c r="B548" s="7"/>
      <c r="C548" s="7"/>
      <c r="D548" s="7"/>
      <c r="E548" s="7"/>
      <c r="F548" s="7"/>
      <c r="G548" s="7"/>
      <c r="H548" s="7"/>
      <c r="I548" s="7"/>
      <c r="K548" s="4" t="s">
        <v>778</v>
      </c>
    </row>
    <row r="549" spans="1:11" ht="12.75">
      <c r="A549" s="8">
        <v>548</v>
      </c>
      <c r="B549" s="7"/>
      <c r="C549" s="7"/>
      <c r="D549" s="7"/>
      <c r="E549" s="7"/>
      <c r="F549" s="7"/>
      <c r="G549" s="7"/>
      <c r="H549" s="7"/>
      <c r="I549" s="7"/>
      <c r="K549" s="4" t="s">
        <v>778</v>
      </c>
    </row>
    <row r="550" spans="1:11" ht="12.75">
      <c r="A550" s="8">
        <v>549</v>
      </c>
      <c r="B550" s="7"/>
      <c r="C550" s="7"/>
      <c r="D550" s="7"/>
      <c r="E550" s="7"/>
      <c r="F550" s="7"/>
      <c r="G550" s="7"/>
      <c r="H550" s="7"/>
      <c r="I550" s="7"/>
      <c r="K550" s="4" t="s">
        <v>778</v>
      </c>
    </row>
    <row r="551" spans="1:11" ht="12.75">
      <c r="A551" s="8">
        <v>550</v>
      </c>
      <c r="B551" s="7"/>
      <c r="C551" s="7"/>
      <c r="D551" s="7"/>
      <c r="E551" s="7"/>
      <c r="F551" s="7"/>
      <c r="G551" s="7"/>
      <c r="H551" s="7"/>
      <c r="I551" s="7"/>
      <c r="K551" s="4" t="s">
        <v>778</v>
      </c>
    </row>
    <row r="552" spans="1:11" ht="12.75">
      <c r="A552" s="8">
        <v>551</v>
      </c>
      <c r="B552" s="7"/>
      <c r="C552" s="7"/>
      <c r="D552" s="7"/>
      <c r="E552" s="7"/>
      <c r="F552" s="7"/>
      <c r="G552" s="7"/>
      <c r="H552" s="7"/>
      <c r="I552" s="7"/>
      <c r="K552" s="4" t="s">
        <v>778</v>
      </c>
    </row>
    <row r="553" spans="1:11" ht="12.75">
      <c r="A553" s="8">
        <v>552</v>
      </c>
      <c r="B553" s="7"/>
      <c r="C553" s="7"/>
      <c r="D553" s="7"/>
      <c r="E553" s="7"/>
      <c r="F553" s="7"/>
      <c r="G553" s="7"/>
      <c r="H553" s="7"/>
      <c r="I553" s="7"/>
      <c r="K553" s="4" t="s">
        <v>778</v>
      </c>
    </row>
    <row r="554" spans="1:11" ht="12.75">
      <c r="A554" s="8">
        <v>553</v>
      </c>
      <c r="B554" s="7"/>
      <c r="C554" s="7"/>
      <c r="D554" s="7"/>
      <c r="E554" s="7"/>
      <c r="F554" s="7"/>
      <c r="G554" s="7"/>
      <c r="H554" s="7"/>
      <c r="I554" s="7"/>
      <c r="K554" s="4" t="s">
        <v>778</v>
      </c>
    </row>
    <row r="555" spans="1:11" ht="12.75">
      <c r="A555" s="8">
        <v>554</v>
      </c>
      <c r="B555" s="7"/>
      <c r="C555" s="7"/>
      <c r="D555" s="7"/>
      <c r="E555" s="7"/>
      <c r="F555" s="7"/>
      <c r="G555" s="7"/>
      <c r="H555" s="7"/>
      <c r="I555" s="7"/>
      <c r="K555" s="4" t="s">
        <v>778</v>
      </c>
    </row>
    <row r="556" spans="1:11" ht="12.75">
      <c r="A556" s="8">
        <v>555</v>
      </c>
      <c r="B556" s="7"/>
      <c r="C556" s="7"/>
      <c r="D556" s="7"/>
      <c r="E556" s="7"/>
      <c r="F556" s="7"/>
      <c r="G556" s="7"/>
      <c r="H556" s="7"/>
      <c r="I556" s="7"/>
      <c r="K556" s="4" t="s">
        <v>778</v>
      </c>
    </row>
    <row r="557" spans="1:11" ht="12.75">
      <c r="A557" s="8">
        <v>556</v>
      </c>
      <c r="B557" s="7"/>
      <c r="C557" s="7"/>
      <c r="D557" s="7"/>
      <c r="E557" s="7"/>
      <c r="F557" s="7"/>
      <c r="G557" s="7"/>
      <c r="H557" s="7"/>
      <c r="I557" s="7"/>
      <c r="K557" s="4" t="s">
        <v>778</v>
      </c>
    </row>
    <row r="558" spans="1:11" ht="12.75">
      <c r="A558" s="8">
        <v>557</v>
      </c>
      <c r="B558" s="7"/>
      <c r="C558" s="7"/>
      <c r="D558" s="7"/>
      <c r="E558" s="7"/>
      <c r="F558" s="7"/>
      <c r="G558" s="7"/>
      <c r="H558" s="7"/>
      <c r="I558" s="7"/>
      <c r="K558" s="4" t="s">
        <v>778</v>
      </c>
    </row>
    <row r="559" spans="1:11" ht="12.75">
      <c r="A559" s="8">
        <v>558</v>
      </c>
      <c r="B559" s="7"/>
      <c r="C559" s="7"/>
      <c r="D559" s="7"/>
      <c r="E559" s="7"/>
      <c r="F559" s="7"/>
      <c r="G559" s="7"/>
      <c r="H559" s="7"/>
      <c r="I559" s="7"/>
      <c r="K559" s="4" t="s">
        <v>778</v>
      </c>
    </row>
    <row r="560" spans="1:11" ht="12.75">
      <c r="A560" s="8">
        <v>559</v>
      </c>
      <c r="B560" s="7"/>
      <c r="C560" s="7"/>
      <c r="D560" s="7"/>
      <c r="E560" s="7"/>
      <c r="F560" s="7"/>
      <c r="G560" s="7"/>
      <c r="H560" s="7"/>
      <c r="I560" s="7"/>
      <c r="K560" s="4" t="s">
        <v>778</v>
      </c>
    </row>
    <row r="561" spans="1:11" ht="12.75">
      <c r="A561" s="8">
        <v>560</v>
      </c>
      <c r="B561" s="7"/>
      <c r="C561" s="7"/>
      <c r="D561" s="7"/>
      <c r="E561" s="7"/>
      <c r="F561" s="7"/>
      <c r="G561" s="7"/>
      <c r="H561" s="7"/>
      <c r="I561" s="7"/>
      <c r="K561" s="4" t="s">
        <v>778</v>
      </c>
    </row>
    <row r="562" spans="1:11" ht="12.75">
      <c r="A562" s="8">
        <v>561</v>
      </c>
      <c r="B562" s="7"/>
      <c r="C562" s="7"/>
      <c r="D562" s="7"/>
      <c r="E562" s="7"/>
      <c r="F562" s="7"/>
      <c r="G562" s="7"/>
      <c r="H562" s="7"/>
      <c r="I562" s="7"/>
      <c r="K562" s="4" t="s">
        <v>778</v>
      </c>
    </row>
    <row r="563" spans="1:11" ht="12.75">
      <c r="A563" s="8">
        <v>562</v>
      </c>
      <c r="B563" s="7"/>
      <c r="C563" s="7"/>
      <c r="D563" s="7"/>
      <c r="E563" s="7"/>
      <c r="F563" s="7"/>
      <c r="G563" s="7"/>
      <c r="H563" s="7"/>
      <c r="I563" s="7"/>
      <c r="K563" s="4" t="s">
        <v>778</v>
      </c>
    </row>
    <row r="564" spans="1:11" ht="12.75">
      <c r="A564" s="8">
        <v>563</v>
      </c>
      <c r="B564" s="7"/>
      <c r="C564" s="7"/>
      <c r="D564" s="7"/>
      <c r="E564" s="7"/>
      <c r="F564" s="7"/>
      <c r="G564" s="7"/>
      <c r="H564" s="7"/>
      <c r="I564" s="7"/>
      <c r="K564" s="4" t="s">
        <v>778</v>
      </c>
    </row>
    <row r="565" spans="1:11" ht="12.75">
      <c r="A565" s="8">
        <v>564</v>
      </c>
      <c r="B565" s="7"/>
      <c r="C565" s="7"/>
      <c r="D565" s="7"/>
      <c r="E565" s="7"/>
      <c r="F565" s="7"/>
      <c r="G565" s="7"/>
      <c r="H565" s="7"/>
      <c r="I565" s="7"/>
      <c r="K565" s="4" t="s">
        <v>778</v>
      </c>
    </row>
    <row r="566" spans="1:11" ht="12.75">
      <c r="A566" s="8">
        <v>565</v>
      </c>
      <c r="B566" s="7"/>
      <c r="C566" s="7"/>
      <c r="D566" s="7"/>
      <c r="E566" s="7"/>
      <c r="F566" s="7"/>
      <c r="G566" s="7"/>
      <c r="H566" s="7"/>
      <c r="I566" s="7"/>
      <c r="K566" s="4" t="s">
        <v>778</v>
      </c>
    </row>
    <row r="567" spans="1:11" ht="12.75">
      <c r="A567" s="8">
        <v>566</v>
      </c>
      <c r="B567" s="7"/>
      <c r="C567" s="7"/>
      <c r="D567" s="7"/>
      <c r="E567" s="7"/>
      <c r="F567" s="7"/>
      <c r="G567" s="7"/>
      <c r="H567" s="7"/>
      <c r="I567" s="7"/>
      <c r="K567" s="4" t="s">
        <v>778</v>
      </c>
    </row>
    <row r="568" spans="1:11" ht="12.75">
      <c r="A568" s="8">
        <v>567</v>
      </c>
      <c r="B568" s="7"/>
      <c r="C568" s="7"/>
      <c r="D568" s="7"/>
      <c r="E568" s="7"/>
      <c r="F568" s="7"/>
      <c r="G568" s="7"/>
      <c r="H568" s="7"/>
      <c r="I568" s="7"/>
      <c r="K568" s="4" t="s">
        <v>778</v>
      </c>
    </row>
    <row r="569" spans="1:11" ht="12.75">
      <c r="A569" s="8">
        <v>568</v>
      </c>
      <c r="B569" s="7"/>
      <c r="C569" s="7"/>
      <c r="D569" s="7"/>
      <c r="E569" s="7"/>
      <c r="F569" s="7"/>
      <c r="G569" s="7"/>
      <c r="H569" s="7"/>
      <c r="I569" s="7"/>
      <c r="K569" s="4" t="s">
        <v>778</v>
      </c>
    </row>
    <row r="570" spans="1:11" ht="12.75">
      <c r="A570" s="8">
        <v>569</v>
      </c>
      <c r="B570" s="7"/>
      <c r="C570" s="7"/>
      <c r="D570" s="7"/>
      <c r="E570" s="7"/>
      <c r="F570" s="7"/>
      <c r="G570" s="7"/>
      <c r="H570" s="7"/>
      <c r="I570" s="7"/>
      <c r="K570" s="4" t="s">
        <v>778</v>
      </c>
    </row>
    <row r="571" spans="1:11" ht="12.75">
      <c r="A571" s="8">
        <v>570</v>
      </c>
      <c r="B571" s="7"/>
      <c r="C571" s="7"/>
      <c r="D571" s="7"/>
      <c r="E571" s="7"/>
      <c r="F571" s="7"/>
      <c r="G571" s="7"/>
      <c r="H571" s="7"/>
      <c r="I571" s="7"/>
      <c r="K571" s="4" t="s">
        <v>778</v>
      </c>
    </row>
    <row r="572" spans="1:11" ht="12.75">
      <c r="A572" s="8">
        <v>571</v>
      </c>
      <c r="B572" s="7"/>
      <c r="C572" s="7"/>
      <c r="D572" s="7"/>
      <c r="E572" s="7"/>
      <c r="F572" s="7"/>
      <c r="G572" s="7"/>
      <c r="H572" s="7"/>
      <c r="I572" s="7"/>
      <c r="K572" s="4" t="s">
        <v>778</v>
      </c>
    </row>
    <row r="573" spans="1:11" ht="12.75">
      <c r="A573" s="8">
        <v>572</v>
      </c>
      <c r="B573" s="7"/>
      <c r="C573" s="7"/>
      <c r="D573" s="7"/>
      <c r="E573" s="7"/>
      <c r="F573" s="7"/>
      <c r="G573" s="7"/>
      <c r="H573" s="7"/>
      <c r="I573" s="7"/>
      <c r="K573" s="4" t="s">
        <v>778</v>
      </c>
    </row>
    <row r="574" spans="1:11" ht="12.75">
      <c r="A574" s="8">
        <v>573</v>
      </c>
      <c r="B574" s="7"/>
      <c r="C574" s="7"/>
      <c r="D574" s="7"/>
      <c r="E574" s="7"/>
      <c r="F574" s="7"/>
      <c r="G574" s="7"/>
      <c r="H574" s="7"/>
      <c r="I574" s="7"/>
      <c r="K574" s="4" t="s">
        <v>778</v>
      </c>
    </row>
    <row r="575" spans="1:11" ht="12.75">
      <c r="A575" s="8">
        <v>574</v>
      </c>
      <c r="B575" s="7"/>
      <c r="C575" s="7"/>
      <c r="D575" s="7"/>
      <c r="E575" s="7"/>
      <c r="F575" s="7"/>
      <c r="G575" s="7"/>
      <c r="H575" s="7"/>
      <c r="I575" s="7"/>
      <c r="K575" s="4" t="s">
        <v>778</v>
      </c>
    </row>
    <row r="576" spans="1:11" ht="12.75">
      <c r="A576" s="8">
        <v>575</v>
      </c>
      <c r="B576" s="7"/>
      <c r="C576" s="7"/>
      <c r="D576" s="7"/>
      <c r="E576" s="7"/>
      <c r="F576" s="7"/>
      <c r="G576" s="7"/>
      <c r="H576" s="7"/>
      <c r="I576" s="7"/>
      <c r="K576" s="4" t="s">
        <v>778</v>
      </c>
    </row>
    <row r="577" spans="1:11" ht="12.75">
      <c r="A577" s="8">
        <v>576</v>
      </c>
      <c r="B577" s="7"/>
      <c r="C577" s="7"/>
      <c r="D577" s="7"/>
      <c r="E577" s="7"/>
      <c r="F577" s="7"/>
      <c r="G577" s="7"/>
      <c r="H577" s="7"/>
      <c r="I577" s="7"/>
      <c r="K577" s="4" t="s">
        <v>778</v>
      </c>
    </row>
    <row r="578" spans="1:11" ht="12.75">
      <c r="A578" s="8">
        <v>577</v>
      </c>
      <c r="B578" s="7"/>
      <c r="C578" s="7"/>
      <c r="D578" s="7"/>
      <c r="E578" s="7"/>
      <c r="F578" s="7"/>
      <c r="G578" s="7"/>
      <c r="H578" s="7"/>
      <c r="I578" s="7"/>
      <c r="K578" s="4" t="s">
        <v>778</v>
      </c>
    </row>
    <row r="579" spans="1:11" ht="12.75">
      <c r="A579" s="8">
        <v>578</v>
      </c>
      <c r="B579" s="7"/>
      <c r="C579" s="7"/>
      <c r="D579" s="7"/>
      <c r="E579" s="7"/>
      <c r="F579" s="7"/>
      <c r="G579" s="7"/>
      <c r="H579" s="7"/>
      <c r="I579" s="7"/>
      <c r="K579" s="4" t="s">
        <v>778</v>
      </c>
    </row>
    <row r="580" spans="1:11" ht="12.75">
      <c r="A580" s="8">
        <v>579</v>
      </c>
      <c r="B580" s="7"/>
      <c r="C580" s="7"/>
      <c r="D580" s="7"/>
      <c r="E580" s="7"/>
      <c r="F580" s="7"/>
      <c r="G580" s="7"/>
      <c r="H580" s="7"/>
      <c r="I580" s="7"/>
      <c r="K580" s="4" t="s">
        <v>778</v>
      </c>
    </row>
    <row r="581" spans="1:11" ht="12.75">
      <c r="A581" s="8">
        <v>580</v>
      </c>
      <c r="B581" s="7"/>
      <c r="C581" s="7"/>
      <c r="D581" s="7"/>
      <c r="E581" s="7"/>
      <c r="F581" s="7"/>
      <c r="G581" s="7"/>
      <c r="H581" s="7"/>
      <c r="I581" s="7"/>
      <c r="K581" s="4" t="s">
        <v>778</v>
      </c>
    </row>
    <row r="582" spans="1:11" ht="12.75">
      <c r="A582" s="8">
        <v>581</v>
      </c>
      <c r="B582" s="7"/>
      <c r="C582" s="7"/>
      <c r="D582" s="7"/>
      <c r="E582" s="7"/>
      <c r="F582" s="7"/>
      <c r="G582" s="7"/>
      <c r="H582" s="7"/>
      <c r="I582" s="7"/>
      <c r="K582" s="4" t="s">
        <v>778</v>
      </c>
    </row>
    <row r="583" spans="1:11" ht="12.75">
      <c r="A583" s="8">
        <v>582</v>
      </c>
      <c r="B583" s="7"/>
      <c r="C583" s="7"/>
      <c r="D583" s="7"/>
      <c r="E583" s="7"/>
      <c r="F583" s="7"/>
      <c r="G583" s="7"/>
      <c r="H583" s="7"/>
      <c r="I583" s="7"/>
      <c r="K583" s="4" t="s">
        <v>778</v>
      </c>
    </row>
    <row r="584" spans="1:11" ht="12.75">
      <c r="A584" s="8">
        <v>583</v>
      </c>
      <c r="B584" s="7"/>
      <c r="C584" s="7"/>
      <c r="D584" s="7"/>
      <c r="E584" s="7"/>
      <c r="F584" s="7"/>
      <c r="G584" s="7"/>
      <c r="H584" s="7"/>
      <c r="I584" s="7"/>
      <c r="K584" s="4" t="s">
        <v>778</v>
      </c>
    </row>
    <row r="585" spans="1:11" ht="12.75">
      <c r="A585" s="8">
        <v>584</v>
      </c>
      <c r="B585" s="7"/>
      <c r="C585" s="7"/>
      <c r="D585" s="7"/>
      <c r="E585" s="7"/>
      <c r="F585" s="7"/>
      <c r="G585" s="7"/>
      <c r="H585" s="7"/>
      <c r="I585" s="7"/>
      <c r="K585" s="4" t="s">
        <v>778</v>
      </c>
    </row>
    <row r="586" spans="1:11" ht="12.75">
      <c r="A586" s="8">
        <v>585</v>
      </c>
      <c r="B586" s="7"/>
      <c r="C586" s="7"/>
      <c r="D586" s="7"/>
      <c r="E586" s="7"/>
      <c r="F586" s="7"/>
      <c r="G586" s="7"/>
      <c r="H586" s="7"/>
      <c r="I586" s="7"/>
      <c r="K586" s="4" t="s">
        <v>778</v>
      </c>
    </row>
    <row r="587" spans="1:11" ht="12.75">
      <c r="A587" s="8">
        <v>586</v>
      </c>
      <c r="B587" s="7"/>
      <c r="C587" s="7"/>
      <c r="D587" s="7"/>
      <c r="E587" s="7"/>
      <c r="F587" s="7"/>
      <c r="G587" s="7"/>
      <c r="H587" s="7"/>
      <c r="I587" s="7"/>
      <c r="K587" s="4" t="s">
        <v>778</v>
      </c>
    </row>
    <row r="588" spans="1:11" ht="12.75">
      <c r="A588" s="8">
        <v>587</v>
      </c>
      <c r="B588" s="7"/>
      <c r="C588" s="7"/>
      <c r="D588" s="7"/>
      <c r="E588" s="7"/>
      <c r="F588" s="7"/>
      <c r="G588" s="7"/>
      <c r="H588" s="7"/>
      <c r="I588" s="7"/>
      <c r="K588" s="4" t="s">
        <v>778</v>
      </c>
    </row>
    <row r="589" spans="1:11" ht="12.75">
      <c r="A589" s="8">
        <v>588</v>
      </c>
      <c r="B589" s="7"/>
      <c r="C589" s="7"/>
      <c r="D589" s="7"/>
      <c r="E589" s="7"/>
      <c r="F589" s="7"/>
      <c r="G589" s="7"/>
      <c r="H589" s="7"/>
      <c r="I589" s="7"/>
      <c r="K589" s="4" t="s">
        <v>778</v>
      </c>
    </row>
    <row r="590" spans="1:11" ht="12.75">
      <c r="A590" s="8">
        <v>589</v>
      </c>
      <c r="B590" s="7"/>
      <c r="C590" s="7"/>
      <c r="D590" s="7"/>
      <c r="E590" s="7"/>
      <c r="F590" s="7"/>
      <c r="G590" s="7"/>
      <c r="H590" s="7"/>
      <c r="I590" s="7"/>
      <c r="K590" s="4" t="s">
        <v>778</v>
      </c>
    </row>
    <row r="591" spans="1:11" ht="12.75">
      <c r="A591" s="8">
        <v>590</v>
      </c>
      <c r="B591" s="7"/>
      <c r="C591" s="7"/>
      <c r="D591" s="7"/>
      <c r="E591" s="7"/>
      <c r="F591" s="7"/>
      <c r="G591" s="7"/>
      <c r="H591" s="7"/>
      <c r="I591" s="7"/>
      <c r="K591" s="4" t="s">
        <v>778</v>
      </c>
    </row>
    <row r="592" spans="1:11" ht="12.75">
      <c r="A592" s="8">
        <v>591</v>
      </c>
      <c r="B592" s="7"/>
      <c r="C592" s="7"/>
      <c r="D592" s="7"/>
      <c r="E592" s="7"/>
      <c r="F592" s="7"/>
      <c r="G592" s="7"/>
      <c r="H592" s="7"/>
      <c r="I592" s="7"/>
      <c r="K592" s="4" t="s">
        <v>778</v>
      </c>
    </row>
    <row r="593" spans="1:11" ht="12.75">
      <c r="A593" s="8">
        <v>592</v>
      </c>
      <c r="B593" s="7"/>
      <c r="C593" s="7"/>
      <c r="D593" s="7"/>
      <c r="E593" s="7"/>
      <c r="F593" s="7"/>
      <c r="G593" s="7"/>
      <c r="H593" s="7"/>
      <c r="I593" s="7"/>
      <c r="K593" s="4" t="s">
        <v>778</v>
      </c>
    </row>
    <row r="594" spans="1:11" ht="12.75">
      <c r="A594" s="8">
        <v>593</v>
      </c>
      <c r="B594" s="7"/>
      <c r="C594" s="7"/>
      <c r="D594" s="7"/>
      <c r="E594" s="7"/>
      <c r="F594" s="7"/>
      <c r="G594" s="7"/>
      <c r="H594" s="7"/>
      <c r="I594" s="7"/>
      <c r="K594" s="4" t="s">
        <v>778</v>
      </c>
    </row>
    <row r="595" spans="1:11" ht="12.75">
      <c r="A595" s="8">
        <v>594</v>
      </c>
      <c r="B595" s="7"/>
      <c r="C595" s="7"/>
      <c r="D595" s="7"/>
      <c r="E595" s="7"/>
      <c r="F595" s="7"/>
      <c r="G595" s="7"/>
      <c r="H595" s="7"/>
      <c r="I595" s="7"/>
      <c r="K595" s="4" t="s">
        <v>778</v>
      </c>
    </row>
    <row r="596" spans="1:11" ht="12.75">
      <c r="A596" s="8">
        <v>595</v>
      </c>
      <c r="B596" s="7"/>
      <c r="C596" s="7"/>
      <c r="D596" s="7"/>
      <c r="E596" s="7"/>
      <c r="F596" s="7"/>
      <c r="G596" s="7"/>
      <c r="H596" s="7"/>
      <c r="I596" s="7"/>
      <c r="K596" s="4" t="s">
        <v>778</v>
      </c>
    </row>
    <row r="597" spans="1:11" ht="12.75">
      <c r="A597" s="8">
        <v>596</v>
      </c>
      <c r="B597" s="7"/>
      <c r="C597" s="7"/>
      <c r="D597" s="7"/>
      <c r="E597" s="7"/>
      <c r="F597" s="7"/>
      <c r="G597" s="7"/>
      <c r="H597" s="7"/>
      <c r="I597" s="7"/>
      <c r="K597" s="4" t="s">
        <v>778</v>
      </c>
    </row>
    <row r="598" spans="1:11" ht="12.75">
      <c r="A598" s="8">
        <v>597</v>
      </c>
      <c r="B598" s="7"/>
      <c r="C598" s="7"/>
      <c r="D598" s="7"/>
      <c r="E598" s="7"/>
      <c r="F598" s="7"/>
      <c r="G598" s="7"/>
      <c r="H598" s="7"/>
      <c r="I598" s="7"/>
      <c r="K598" s="4" t="s">
        <v>778</v>
      </c>
    </row>
    <row r="599" spans="1:11" ht="12.75">
      <c r="A599" s="8">
        <v>598</v>
      </c>
      <c r="B599" s="7"/>
      <c r="C599" s="7"/>
      <c r="D599" s="7"/>
      <c r="E599" s="7"/>
      <c r="F599" s="7"/>
      <c r="G599" s="7"/>
      <c r="H599" s="7"/>
      <c r="I599" s="7"/>
      <c r="K599" s="4" t="s">
        <v>778</v>
      </c>
    </row>
    <row r="600" spans="1:11" ht="12.75">
      <c r="A600" s="8">
        <v>599</v>
      </c>
      <c r="B600" s="7"/>
      <c r="C600" s="7"/>
      <c r="D600" s="7"/>
      <c r="E600" s="7"/>
      <c r="F600" s="7"/>
      <c r="G600" s="7"/>
      <c r="H600" s="7"/>
      <c r="I600" s="7"/>
      <c r="K600" s="4" t="s">
        <v>778</v>
      </c>
    </row>
    <row r="601" spans="1:11" ht="12.75">
      <c r="A601" s="8">
        <v>600</v>
      </c>
      <c r="B601" s="7" t="s">
        <v>212</v>
      </c>
      <c r="C601" s="7" t="s">
        <v>271</v>
      </c>
      <c r="D601" s="7" t="s">
        <v>17</v>
      </c>
      <c r="E601" s="11">
        <v>39745</v>
      </c>
      <c r="F601" s="7" t="s">
        <v>270</v>
      </c>
      <c r="G601" s="7" t="s">
        <v>94</v>
      </c>
      <c r="H601" s="7"/>
      <c r="I601" s="7" t="str">
        <f aca="true" t="shared" si="10" ref="I601:I636">C601&amp;" "&amp;B601</f>
        <v>Drew Smith</v>
      </c>
      <c r="K601" s="4" t="s">
        <v>779</v>
      </c>
    </row>
    <row r="602" spans="1:11" ht="12.75">
      <c r="A602" s="8">
        <v>601</v>
      </c>
      <c r="B602" s="7" t="s">
        <v>212</v>
      </c>
      <c r="C602" s="7" t="s">
        <v>269</v>
      </c>
      <c r="D602" s="7" t="s">
        <v>17</v>
      </c>
      <c r="E602" s="11">
        <v>39766</v>
      </c>
      <c r="F602" s="7" t="s">
        <v>268</v>
      </c>
      <c r="G602" s="7" t="s">
        <v>94</v>
      </c>
      <c r="H602" s="7"/>
      <c r="I602" s="7" t="str">
        <f t="shared" si="10"/>
        <v>Archie Smith</v>
      </c>
      <c r="K602" s="4" t="s">
        <v>779</v>
      </c>
    </row>
    <row r="603" spans="1:11" ht="12.75">
      <c r="A603" s="8">
        <v>602</v>
      </c>
      <c r="B603" s="7" t="s">
        <v>267</v>
      </c>
      <c r="C603" s="7" t="s">
        <v>266</v>
      </c>
      <c r="D603" s="7" t="s">
        <v>17</v>
      </c>
      <c r="E603" s="11">
        <v>39751</v>
      </c>
      <c r="F603" s="7" t="s">
        <v>265</v>
      </c>
      <c r="G603" s="7" t="s">
        <v>94</v>
      </c>
      <c r="H603" s="7"/>
      <c r="I603" s="7" t="str">
        <f t="shared" si="10"/>
        <v>Jack MacKellar</v>
      </c>
      <c r="K603" s="4" t="s">
        <v>779</v>
      </c>
    </row>
    <row r="604" spans="1:11" ht="12.75">
      <c r="A604" s="8">
        <v>603</v>
      </c>
      <c r="B604" s="7" t="s">
        <v>264</v>
      </c>
      <c r="C604" s="7" t="s">
        <v>263</v>
      </c>
      <c r="D604" s="7" t="s">
        <v>17</v>
      </c>
      <c r="E604" s="11">
        <v>39802</v>
      </c>
      <c r="F604" s="7" t="s">
        <v>262</v>
      </c>
      <c r="G604" s="7" t="s">
        <v>94</v>
      </c>
      <c r="H604" s="7"/>
      <c r="I604" s="7" t="str">
        <f t="shared" si="10"/>
        <v>Robbie McLaren</v>
      </c>
      <c r="K604" s="4" t="s">
        <v>779</v>
      </c>
    </row>
    <row r="605" spans="1:11" ht="12.75">
      <c r="A605" s="8">
        <v>604</v>
      </c>
      <c r="B605" s="7" t="s">
        <v>217</v>
      </c>
      <c r="C605" s="7" t="s">
        <v>261</v>
      </c>
      <c r="D605" s="7" t="s">
        <v>17</v>
      </c>
      <c r="E605" s="11">
        <v>40044</v>
      </c>
      <c r="F605" s="7" t="s">
        <v>260</v>
      </c>
      <c r="G605" s="7" t="s">
        <v>94</v>
      </c>
      <c r="H605" s="7"/>
      <c r="I605" s="7" t="str">
        <f t="shared" si="10"/>
        <v>Alasdair MacPherson</v>
      </c>
      <c r="K605" s="4" t="s">
        <v>779</v>
      </c>
    </row>
    <row r="606" spans="1:11" ht="12.75">
      <c r="A606" s="8">
        <v>605</v>
      </c>
      <c r="B606" s="7" t="s">
        <v>259</v>
      </c>
      <c r="C606" s="7" t="s">
        <v>258</v>
      </c>
      <c r="D606" s="7" t="s">
        <v>17</v>
      </c>
      <c r="E606" s="11">
        <v>40285</v>
      </c>
      <c r="F606" s="7" t="s">
        <v>257</v>
      </c>
      <c r="G606" s="7" t="s">
        <v>94</v>
      </c>
      <c r="H606" s="7"/>
      <c r="I606" s="7" t="str">
        <f t="shared" si="10"/>
        <v>Tom French</v>
      </c>
      <c r="K606" s="4" t="s">
        <v>779</v>
      </c>
    </row>
    <row r="607" spans="1:11" ht="12.75">
      <c r="A607" s="8">
        <v>606</v>
      </c>
      <c r="B607" s="7" t="s">
        <v>133</v>
      </c>
      <c r="C607" s="7" t="s">
        <v>256</v>
      </c>
      <c r="D607" s="7" t="s">
        <v>17</v>
      </c>
      <c r="E607" s="11">
        <v>39809</v>
      </c>
      <c r="F607" s="7" t="s">
        <v>255</v>
      </c>
      <c r="G607" s="7" t="s">
        <v>94</v>
      </c>
      <c r="H607" s="7"/>
      <c r="I607" s="7" t="str">
        <f t="shared" si="10"/>
        <v>Arran MacKintosh</v>
      </c>
      <c r="K607" s="4" t="s">
        <v>779</v>
      </c>
    </row>
    <row r="608" spans="1:11" ht="12.75">
      <c r="A608" s="8">
        <v>607</v>
      </c>
      <c r="B608" s="7" t="s">
        <v>201</v>
      </c>
      <c r="C608" s="7" t="s">
        <v>224</v>
      </c>
      <c r="D608" s="7" t="s">
        <v>21</v>
      </c>
      <c r="E608" s="11">
        <v>39706</v>
      </c>
      <c r="F608" s="7" t="s">
        <v>254</v>
      </c>
      <c r="G608" s="7" t="s">
        <v>1</v>
      </c>
      <c r="H608" s="7"/>
      <c r="I608" s="7" t="str">
        <f t="shared" si="10"/>
        <v>Amber McClatchey</v>
      </c>
      <c r="K608" s="4" t="s">
        <v>779</v>
      </c>
    </row>
    <row r="609" spans="1:11" ht="12.75">
      <c r="A609" s="8">
        <v>608</v>
      </c>
      <c r="B609" s="7" t="s">
        <v>214</v>
      </c>
      <c r="C609" s="7" t="s">
        <v>253</v>
      </c>
      <c r="D609" s="7" t="s">
        <v>21</v>
      </c>
      <c r="E609" s="11">
        <v>40036</v>
      </c>
      <c r="F609" s="7" t="s">
        <v>252</v>
      </c>
      <c r="G609" s="7" t="s">
        <v>1</v>
      </c>
      <c r="H609" s="7"/>
      <c r="I609" s="7" t="str">
        <f t="shared" si="10"/>
        <v>Zara Stewart</v>
      </c>
      <c r="K609" s="4" t="s">
        <v>779</v>
      </c>
    </row>
    <row r="610" spans="1:11" ht="12.75">
      <c r="A610" s="8">
        <v>609</v>
      </c>
      <c r="B610" s="7" t="s">
        <v>242</v>
      </c>
      <c r="C610" s="7" t="s">
        <v>251</v>
      </c>
      <c r="D610" s="7" t="s">
        <v>21</v>
      </c>
      <c r="E610" s="11">
        <v>40087</v>
      </c>
      <c r="F610" s="7" t="s">
        <v>250</v>
      </c>
      <c r="G610" s="7" t="s">
        <v>1</v>
      </c>
      <c r="H610" s="7"/>
      <c r="I610" s="7" t="str">
        <f t="shared" si="10"/>
        <v>Cayla MacLeman</v>
      </c>
      <c r="K610" s="4" t="s">
        <v>779</v>
      </c>
    </row>
    <row r="611" spans="1:11" ht="12.75">
      <c r="A611" s="8">
        <v>610</v>
      </c>
      <c r="B611" s="7" t="s">
        <v>89</v>
      </c>
      <c r="C611" s="7" t="s">
        <v>249</v>
      </c>
      <c r="D611" s="7" t="s">
        <v>21</v>
      </c>
      <c r="E611" s="11">
        <v>40200</v>
      </c>
      <c r="F611" s="7" t="s">
        <v>248</v>
      </c>
      <c r="G611" s="7" t="s">
        <v>1</v>
      </c>
      <c r="H611" s="7"/>
      <c r="I611" s="7" t="str">
        <f t="shared" si="10"/>
        <v>Ella MacDonald</v>
      </c>
      <c r="K611" s="4" t="s">
        <v>779</v>
      </c>
    </row>
    <row r="612" spans="1:11" ht="12.75">
      <c r="A612" s="8">
        <v>611</v>
      </c>
      <c r="B612" s="7" t="s">
        <v>247</v>
      </c>
      <c r="C612" s="7" t="s">
        <v>246</v>
      </c>
      <c r="D612" s="7" t="s">
        <v>17</v>
      </c>
      <c r="E612" s="11">
        <v>39067</v>
      </c>
      <c r="F612" s="7" t="s">
        <v>245</v>
      </c>
      <c r="G612" s="7" t="s">
        <v>73</v>
      </c>
      <c r="H612" s="7"/>
      <c r="I612" s="7" t="str">
        <f t="shared" si="10"/>
        <v>Matthew Saunders</v>
      </c>
      <c r="K612" s="4" t="s">
        <v>779</v>
      </c>
    </row>
    <row r="613" spans="1:11" ht="12.75">
      <c r="A613" s="8">
        <v>612</v>
      </c>
      <c r="B613" s="7" t="s">
        <v>43</v>
      </c>
      <c r="C613" s="7" t="s">
        <v>244</v>
      </c>
      <c r="D613" s="7" t="s">
        <v>17</v>
      </c>
      <c r="E613" s="11">
        <v>39189</v>
      </c>
      <c r="F613" s="7" t="s">
        <v>243</v>
      </c>
      <c r="G613" s="7" t="s">
        <v>73</v>
      </c>
      <c r="H613" s="7"/>
      <c r="I613" s="7" t="str">
        <f t="shared" si="10"/>
        <v>Eoghain Sutherland</v>
      </c>
      <c r="K613" s="4" t="s">
        <v>779</v>
      </c>
    </row>
    <row r="614" spans="1:11" ht="12.75">
      <c r="A614" s="8">
        <v>613</v>
      </c>
      <c r="B614" s="7" t="s">
        <v>242</v>
      </c>
      <c r="C614" s="7" t="s">
        <v>241</v>
      </c>
      <c r="D614" s="7" t="s">
        <v>17</v>
      </c>
      <c r="E614" s="11">
        <v>39428</v>
      </c>
      <c r="F614" s="7" t="s">
        <v>240</v>
      </c>
      <c r="G614" s="7" t="s">
        <v>73</v>
      </c>
      <c r="H614" s="7"/>
      <c r="I614" s="7" t="str">
        <f t="shared" si="10"/>
        <v>Harrison MacLeman</v>
      </c>
      <c r="K614" s="4" t="s">
        <v>779</v>
      </c>
    </row>
    <row r="615" spans="1:11" ht="12.75">
      <c r="A615" s="8">
        <v>614</v>
      </c>
      <c r="B615" s="7" t="s">
        <v>239</v>
      </c>
      <c r="C615" s="7" t="s">
        <v>238</v>
      </c>
      <c r="D615" s="7" t="s">
        <v>17</v>
      </c>
      <c r="E615" s="11">
        <v>39488</v>
      </c>
      <c r="F615" s="7" t="s">
        <v>237</v>
      </c>
      <c r="G615" s="7" t="s">
        <v>73</v>
      </c>
      <c r="H615" s="7"/>
      <c r="I615" s="7" t="str">
        <f t="shared" si="10"/>
        <v>Aaron Craigie</v>
      </c>
      <c r="K615" s="4" t="s">
        <v>779</v>
      </c>
    </row>
    <row r="616" spans="1:11" ht="12.75">
      <c r="A616" s="8">
        <v>615</v>
      </c>
      <c r="B616" s="7" t="s">
        <v>236</v>
      </c>
      <c r="C616" s="7" t="s">
        <v>235</v>
      </c>
      <c r="D616" s="7" t="s">
        <v>17</v>
      </c>
      <c r="E616" s="11">
        <v>39670</v>
      </c>
      <c r="F616" s="7" t="s">
        <v>234</v>
      </c>
      <c r="G616" s="7" t="s">
        <v>73</v>
      </c>
      <c r="H616" s="7"/>
      <c r="I616" s="7" t="str">
        <f t="shared" si="10"/>
        <v>Chase Whitelaw</v>
      </c>
      <c r="K616" s="4" t="s">
        <v>779</v>
      </c>
    </row>
    <row r="617" spans="1:11" ht="12.75">
      <c r="A617" s="8">
        <v>616</v>
      </c>
      <c r="B617" s="7" t="s">
        <v>133</v>
      </c>
      <c r="C617" s="7" t="s">
        <v>233</v>
      </c>
      <c r="D617" s="7" t="s">
        <v>21</v>
      </c>
      <c r="E617" s="11">
        <v>39063</v>
      </c>
      <c r="F617" s="7" t="s">
        <v>232</v>
      </c>
      <c r="G617" s="7" t="s">
        <v>63</v>
      </c>
      <c r="H617" s="7"/>
      <c r="I617" s="7" t="str">
        <f t="shared" si="10"/>
        <v>Ashley MacKintosh</v>
      </c>
      <c r="K617" s="4" t="s">
        <v>779</v>
      </c>
    </row>
    <row r="618" spans="1:11" ht="12.75">
      <c r="A618" s="8">
        <v>617</v>
      </c>
      <c r="B618" s="7" t="s">
        <v>231</v>
      </c>
      <c r="C618" s="7" t="s">
        <v>230</v>
      </c>
      <c r="D618" s="7" t="s">
        <v>21</v>
      </c>
      <c r="E618" s="11">
        <v>39217</v>
      </c>
      <c r="F618" s="7" t="s">
        <v>229</v>
      </c>
      <c r="G618" s="7" t="s">
        <v>63</v>
      </c>
      <c r="H618" s="7"/>
      <c r="I618" s="7" t="str">
        <f t="shared" si="10"/>
        <v>Chloe Mason</v>
      </c>
      <c r="K618" s="4" t="s">
        <v>779</v>
      </c>
    </row>
    <row r="619" spans="1:11" ht="12.75">
      <c r="A619" s="8">
        <v>618</v>
      </c>
      <c r="B619" s="7" t="s">
        <v>228</v>
      </c>
      <c r="C619" s="7" t="s">
        <v>227</v>
      </c>
      <c r="D619" s="7" t="s">
        <v>21</v>
      </c>
      <c r="E619" s="11">
        <v>39315</v>
      </c>
      <c r="F619" s="7" t="s">
        <v>226</v>
      </c>
      <c r="G619" s="7" t="s">
        <v>63</v>
      </c>
      <c r="H619" s="7"/>
      <c r="I619" s="7" t="str">
        <f t="shared" si="10"/>
        <v>Rebecca Brown</v>
      </c>
      <c r="K619" s="4" t="s">
        <v>779</v>
      </c>
    </row>
    <row r="620" spans="1:11" ht="12.75">
      <c r="A620" s="8">
        <v>619</v>
      </c>
      <c r="B620" s="7" t="s">
        <v>225</v>
      </c>
      <c r="C620" s="7" t="s">
        <v>224</v>
      </c>
      <c r="D620" s="7" t="s">
        <v>21</v>
      </c>
      <c r="E620" s="11">
        <v>39605</v>
      </c>
      <c r="F620" s="7" t="s">
        <v>223</v>
      </c>
      <c r="G620" s="7" t="s">
        <v>63</v>
      </c>
      <c r="H620" s="7"/>
      <c r="I620" s="7" t="str">
        <f t="shared" si="10"/>
        <v>Amber Cameron</v>
      </c>
      <c r="K620" s="4" t="s">
        <v>779</v>
      </c>
    </row>
    <row r="621" spans="1:11" ht="12.75">
      <c r="A621" s="8">
        <v>620</v>
      </c>
      <c r="B621" s="7" t="s">
        <v>222</v>
      </c>
      <c r="C621" s="7" t="s">
        <v>29</v>
      </c>
      <c r="D621" s="7" t="s">
        <v>21</v>
      </c>
      <c r="E621" s="11">
        <v>39634</v>
      </c>
      <c r="F621" s="7" t="s">
        <v>221</v>
      </c>
      <c r="G621" s="7" t="s">
        <v>63</v>
      </c>
      <c r="H621" s="7"/>
      <c r="I621" s="7" t="str">
        <f t="shared" si="10"/>
        <v>Rosie Ogston</v>
      </c>
      <c r="K621" s="4" t="s">
        <v>779</v>
      </c>
    </row>
    <row r="622" spans="1:11" ht="12.75">
      <c r="A622" s="8">
        <v>621</v>
      </c>
      <c r="B622" s="7" t="s">
        <v>220</v>
      </c>
      <c r="C622" s="7" t="s">
        <v>219</v>
      </c>
      <c r="D622" s="7" t="s">
        <v>17</v>
      </c>
      <c r="E622" s="11">
        <v>38218</v>
      </c>
      <c r="F622" s="7" t="s">
        <v>218</v>
      </c>
      <c r="G622" s="7" t="s">
        <v>31</v>
      </c>
      <c r="H622" s="7"/>
      <c r="I622" s="7" t="str">
        <f t="shared" si="10"/>
        <v>Calum Lee</v>
      </c>
      <c r="K622" s="4" t="s">
        <v>779</v>
      </c>
    </row>
    <row r="623" spans="1:11" ht="12.75">
      <c r="A623" s="8">
        <v>622</v>
      </c>
      <c r="B623" s="7" t="s">
        <v>217</v>
      </c>
      <c r="C623" s="7" t="s">
        <v>216</v>
      </c>
      <c r="D623" s="7" t="s">
        <v>17</v>
      </c>
      <c r="E623" s="11">
        <v>38662</v>
      </c>
      <c r="F623" s="7" t="s">
        <v>215</v>
      </c>
      <c r="G623" s="7" t="s">
        <v>31</v>
      </c>
      <c r="H623" s="7"/>
      <c r="I623" s="7" t="str">
        <f t="shared" si="10"/>
        <v>Joe MacPherson</v>
      </c>
      <c r="K623" s="4" t="s">
        <v>779</v>
      </c>
    </row>
    <row r="624" spans="1:11" ht="12.75">
      <c r="A624" s="8">
        <v>623</v>
      </c>
      <c r="B624" s="7" t="s">
        <v>214</v>
      </c>
      <c r="C624" s="7" t="s">
        <v>79</v>
      </c>
      <c r="D624" s="7" t="s">
        <v>17</v>
      </c>
      <c r="E624" s="11">
        <v>38711</v>
      </c>
      <c r="F624" s="7" t="s">
        <v>213</v>
      </c>
      <c r="G624" s="7" t="s">
        <v>31</v>
      </c>
      <c r="H624" s="7"/>
      <c r="I624" s="7" t="str">
        <f t="shared" si="10"/>
        <v>Zak Stewart</v>
      </c>
      <c r="K624" s="4" t="s">
        <v>779</v>
      </c>
    </row>
    <row r="625" spans="1:11" ht="12.75">
      <c r="A625" s="8">
        <v>624</v>
      </c>
      <c r="B625" s="7" t="s">
        <v>212</v>
      </c>
      <c r="C625" s="7" t="s">
        <v>211</v>
      </c>
      <c r="D625" s="7" t="s">
        <v>17</v>
      </c>
      <c r="E625" s="11">
        <v>38870</v>
      </c>
      <c r="F625" s="7" t="s">
        <v>210</v>
      </c>
      <c r="G625" s="7" t="s">
        <v>31</v>
      </c>
      <c r="H625" s="7"/>
      <c r="I625" s="7" t="str">
        <f t="shared" si="10"/>
        <v>Mitchell Smith</v>
      </c>
      <c r="K625" s="4" t="s">
        <v>779</v>
      </c>
    </row>
    <row r="626" spans="1:11" ht="12.75">
      <c r="A626" s="8">
        <v>625</v>
      </c>
      <c r="B626" s="7" t="s">
        <v>133</v>
      </c>
      <c r="C626" s="7" t="s">
        <v>209</v>
      </c>
      <c r="D626" s="7" t="s">
        <v>17</v>
      </c>
      <c r="E626" s="11">
        <v>38772</v>
      </c>
      <c r="F626" s="7" t="s">
        <v>208</v>
      </c>
      <c r="G626" s="7" t="s">
        <v>31</v>
      </c>
      <c r="H626" s="7"/>
      <c r="I626" s="7" t="str">
        <f t="shared" si="10"/>
        <v>Dylan MacKintosh</v>
      </c>
      <c r="K626" s="4" t="s">
        <v>779</v>
      </c>
    </row>
    <row r="627" spans="1:11" ht="12.75">
      <c r="A627" s="8">
        <v>626</v>
      </c>
      <c r="B627" s="7" t="s">
        <v>207</v>
      </c>
      <c r="C627" s="7" t="s">
        <v>206</v>
      </c>
      <c r="D627" s="7" t="s">
        <v>21</v>
      </c>
      <c r="E627" s="11">
        <v>38284</v>
      </c>
      <c r="F627" s="7" t="s">
        <v>205</v>
      </c>
      <c r="G627" s="7" t="s">
        <v>131</v>
      </c>
      <c r="H627" s="7"/>
      <c r="I627" s="7" t="str">
        <f t="shared" si="10"/>
        <v>Annabel Gillanders</v>
      </c>
      <c r="K627" s="4" t="s">
        <v>779</v>
      </c>
    </row>
    <row r="628" spans="1:11" ht="12.75">
      <c r="A628" s="8">
        <v>627</v>
      </c>
      <c r="B628" s="7" t="s">
        <v>204</v>
      </c>
      <c r="C628" s="7" t="s">
        <v>203</v>
      </c>
      <c r="D628" s="7" t="s">
        <v>21</v>
      </c>
      <c r="E628" s="11">
        <v>38744</v>
      </c>
      <c r="F628" s="7" t="s">
        <v>202</v>
      </c>
      <c r="G628" s="7" t="s">
        <v>131</v>
      </c>
      <c r="H628" s="7"/>
      <c r="I628" s="7" t="str">
        <f t="shared" si="10"/>
        <v>Eilidh Forbes</v>
      </c>
      <c r="K628" s="4" t="s">
        <v>779</v>
      </c>
    </row>
    <row r="629" spans="1:11" ht="12.75">
      <c r="A629" s="8">
        <v>628</v>
      </c>
      <c r="B629" s="7" t="s">
        <v>201</v>
      </c>
      <c r="C629" s="7" t="s">
        <v>200</v>
      </c>
      <c r="D629" s="7" t="s">
        <v>21</v>
      </c>
      <c r="E629" s="11">
        <v>38949</v>
      </c>
      <c r="F629" s="7" t="s">
        <v>199</v>
      </c>
      <c r="G629" s="7" t="s">
        <v>131</v>
      </c>
      <c r="H629" s="7"/>
      <c r="I629" s="7" t="str">
        <f t="shared" si="10"/>
        <v>Rose McClatchey</v>
      </c>
      <c r="K629" s="4" t="s">
        <v>779</v>
      </c>
    </row>
    <row r="630" spans="1:11" ht="12.75">
      <c r="A630" s="8">
        <v>629</v>
      </c>
      <c r="B630" s="7" t="s">
        <v>198</v>
      </c>
      <c r="C630" s="7" t="s">
        <v>197</v>
      </c>
      <c r="D630" s="7" t="s">
        <v>21</v>
      </c>
      <c r="E630" s="11">
        <v>38958</v>
      </c>
      <c r="F630" s="7" t="s">
        <v>196</v>
      </c>
      <c r="G630" s="7" t="s">
        <v>131</v>
      </c>
      <c r="H630" s="7"/>
      <c r="I630" s="7" t="str">
        <f t="shared" si="10"/>
        <v>Millie Cawthorn</v>
      </c>
      <c r="K630" s="4" t="s">
        <v>779</v>
      </c>
    </row>
    <row r="631" spans="1:11" ht="12.75">
      <c r="A631" s="8">
        <v>630</v>
      </c>
      <c r="B631" s="7" t="s">
        <v>133</v>
      </c>
      <c r="C631" s="7" t="s">
        <v>148</v>
      </c>
      <c r="D631" s="7" t="s">
        <v>21</v>
      </c>
      <c r="E631" s="11">
        <v>38772</v>
      </c>
      <c r="F631" s="7" t="s">
        <v>195</v>
      </c>
      <c r="G631" s="7" t="s">
        <v>131</v>
      </c>
      <c r="H631" s="7"/>
      <c r="I631" s="7" t="str">
        <f t="shared" si="10"/>
        <v>Ruby MacKintosh</v>
      </c>
      <c r="K631" s="4" t="s">
        <v>779</v>
      </c>
    </row>
    <row r="632" spans="1:11" ht="12.75">
      <c r="A632" s="8">
        <v>631</v>
      </c>
      <c r="B632" s="7" t="s">
        <v>194</v>
      </c>
      <c r="C632" s="7" t="s">
        <v>92</v>
      </c>
      <c r="D632" s="7" t="s">
        <v>17</v>
      </c>
      <c r="E632" s="11">
        <v>37935</v>
      </c>
      <c r="F632" s="7" t="s">
        <v>193</v>
      </c>
      <c r="G632" s="7" t="s">
        <v>37</v>
      </c>
      <c r="H632" s="7"/>
      <c r="I632" s="7" t="str">
        <f t="shared" si="10"/>
        <v>William Hodi</v>
      </c>
      <c r="K632" s="4" t="s">
        <v>779</v>
      </c>
    </row>
    <row r="633" spans="1:11" ht="12.75">
      <c r="A633" s="8">
        <v>632</v>
      </c>
      <c r="B633" s="7" t="s">
        <v>192</v>
      </c>
      <c r="C633" s="7" t="s">
        <v>191</v>
      </c>
      <c r="D633" s="7" t="s">
        <v>21</v>
      </c>
      <c r="E633" s="11">
        <v>36788</v>
      </c>
      <c r="F633" s="7" t="s">
        <v>190</v>
      </c>
      <c r="G633" s="7" t="s">
        <v>23</v>
      </c>
      <c r="H633" s="7"/>
      <c r="I633" s="7" t="str">
        <f t="shared" si="10"/>
        <v>Heather Welsh</v>
      </c>
      <c r="K633" s="4" t="s">
        <v>779</v>
      </c>
    </row>
    <row r="634" spans="1:11" ht="12.75">
      <c r="A634" s="8">
        <v>633</v>
      </c>
      <c r="B634" s="7" t="s">
        <v>43</v>
      </c>
      <c r="C634" s="7" t="s">
        <v>189</v>
      </c>
      <c r="D634" s="7" t="s">
        <v>21</v>
      </c>
      <c r="E634" s="11">
        <v>35516</v>
      </c>
      <c r="F634" s="7" t="s">
        <v>188</v>
      </c>
      <c r="G634" s="7" t="s">
        <v>23</v>
      </c>
      <c r="H634" s="7"/>
      <c r="I634" s="7" t="str">
        <f t="shared" si="10"/>
        <v>Shannon Sutherland</v>
      </c>
      <c r="K634" s="4" t="s">
        <v>779</v>
      </c>
    </row>
    <row r="635" spans="1:11" ht="12.75">
      <c r="A635" s="8">
        <v>634</v>
      </c>
      <c r="B635" s="7" t="s">
        <v>187</v>
      </c>
      <c r="C635" s="7" t="s">
        <v>148</v>
      </c>
      <c r="D635" s="7" t="s">
        <v>21</v>
      </c>
      <c r="E635" s="143">
        <v>37180</v>
      </c>
      <c r="F635" s="7" t="s">
        <v>186</v>
      </c>
      <c r="G635" s="7" t="s">
        <v>23</v>
      </c>
      <c r="H635" s="7"/>
      <c r="I635" s="7" t="str">
        <f t="shared" si="10"/>
        <v>Ruby Dunkley</v>
      </c>
      <c r="K635" s="4" t="s">
        <v>779</v>
      </c>
    </row>
    <row r="636" spans="1:11" ht="12.75">
      <c r="A636" s="8">
        <v>635</v>
      </c>
      <c r="B636" s="7" t="s">
        <v>185</v>
      </c>
      <c r="C636" s="7" t="s">
        <v>184</v>
      </c>
      <c r="D636" s="7" t="s">
        <v>21</v>
      </c>
      <c r="E636" s="143">
        <v>37468</v>
      </c>
      <c r="F636" s="7" t="s">
        <v>183</v>
      </c>
      <c r="G636" s="7" t="s">
        <v>23</v>
      </c>
      <c r="H636" s="7"/>
      <c r="I636" s="7" t="str">
        <f t="shared" si="10"/>
        <v>Kirsty Suiter</v>
      </c>
      <c r="K636" s="4" t="s">
        <v>779</v>
      </c>
    </row>
    <row r="637" spans="1:11" ht="12.75">
      <c r="A637" s="8">
        <v>636</v>
      </c>
      <c r="B637" s="7" t="s">
        <v>566</v>
      </c>
      <c r="C637" s="7" t="s">
        <v>843</v>
      </c>
      <c r="D637" s="7" t="s">
        <v>17</v>
      </c>
      <c r="E637" s="144">
        <v>40038</v>
      </c>
      <c r="F637" s="7" t="s">
        <v>844</v>
      </c>
      <c r="G637" s="7" t="s">
        <v>853</v>
      </c>
      <c r="H637" s="7"/>
      <c r="I637" s="7" t="s">
        <v>858</v>
      </c>
      <c r="K637" s="4" t="s">
        <v>779</v>
      </c>
    </row>
    <row r="638" spans="1:11" ht="12.75">
      <c r="A638" s="8">
        <v>637</v>
      </c>
      <c r="B638" s="7" t="s">
        <v>867</v>
      </c>
      <c r="C638" s="7" t="s">
        <v>868</v>
      </c>
      <c r="D638" s="7" t="s">
        <v>21</v>
      </c>
      <c r="E638" s="144">
        <v>38922</v>
      </c>
      <c r="F638" s="7" t="s">
        <v>845</v>
      </c>
      <c r="G638" s="7" t="s">
        <v>854</v>
      </c>
      <c r="H638" s="7"/>
      <c r="I638" s="7" t="s">
        <v>859</v>
      </c>
      <c r="K638" s="4" t="s">
        <v>779</v>
      </c>
    </row>
    <row r="639" spans="1:11" ht="12.75">
      <c r="A639" s="8">
        <v>638</v>
      </c>
      <c r="B639" s="7" t="s">
        <v>212</v>
      </c>
      <c r="C639" s="7" t="s">
        <v>869</v>
      </c>
      <c r="D639" s="7" t="s">
        <v>21</v>
      </c>
      <c r="E639" s="144">
        <v>40320</v>
      </c>
      <c r="F639" s="7" t="s">
        <v>846</v>
      </c>
      <c r="G639" s="7" t="s">
        <v>855</v>
      </c>
      <c r="H639" s="7"/>
      <c r="I639" s="7" t="s">
        <v>860</v>
      </c>
      <c r="K639" s="4" t="s">
        <v>779</v>
      </c>
    </row>
    <row r="640" spans="1:11" ht="12.75">
      <c r="A640" s="8">
        <v>639</v>
      </c>
      <c r="B640" s="7" t="s">
        <v>870</v>
      </c>
      <c r="C640" s="7" t="s">
        <v>269</v>
      </c>
      <c r="D640" s="7" t="s">
        <v>17</v>
      </c>
      <c r="E640" s="144">
        <v>40150</v>
      </c>
      <c r="F640" s="7" t="s">
        <v>847</v>
      </c>
      <c r="G640" s="7" t="s">
        <v>853</v>
      </c>
      <c r="H640" s="7"/>
      <c r="I640" s="7" t="s">
        <v>861</v>
      </c>
      <c r="K640" s="4" t="s">
        <v>779</v>
      </c>
    </row>
    <row r="641" spans="1:11" ht="12.75">
      <c r="A641" s="8">
        <v>640</v>
      </c>
      <c r="B641" s="7" t="s">
        <v>534</v>
      </c>
      <c r="C641" s="7" t="s">
        <v>107</v>
      </c>
      <c r="D641" s="7" t="s">
        <v>21</v>
      </c>
      <c r="E641" s="144">
        <v>40238</v>
      </c>
      <c r="F641" s="7" t="s">
        <v>848</v>
      </c>
      <c r="G641" s="7" t="s">
        <v>855</v>
      </c>
      <c r="H641" s="7"/>
      <c r="I641" s="7" t="s">
        <v>862</v>
      </c>
      <c r="K641" s="4" t="s">
        <v>779</v>
      </c>
    </row>
    <row r="642" spans="1:11" ht="12.75">
      <c r="A642" s="8">
        <v>641</v>
      </c>
      <c r="B642" s="7" t="s">
        <v>870</v>
      </c>
      <c r="C642" s="7" t="s">
        <v>76</v>
      </c>
      <c r="D642" s="7" t="s">
        <v>17</v>
      </c>
      <c r="E642" s="144">
        <v>39210</v>
      </c>
      <c r="F642" s="7" t="s">
        <v>849</v>
      </c>
      <c r="G642" s="7" t="s">
        <v>856</v>
      </c>
      <c r="H642" s="7"/>
      <c r="I642" s="7" t="s">
        <v>863</v>
      </c>
      <c r="K642" s="4" t="s">
        <v>779</v>
      </c>
    </row>
    <row r="643" spans="1:11" ht="12.75">
      <c r="A643" s="8">
        <v>642</v>
      </c>
      <c r="B643" s="7" t="s">
        <v>343</v>
      </c>
      <c r="C643" s="7" t="s">
        <v>871</v>
      </c>
      <c r="D643" s="7" t="s">
        <v>17</v>
      </c>
      <c r="E643" s="144">
        <v>39348</v>
      </c>
      <c r="F643" s="7" t="s">
        <v>850</v>
      </c>
      <c r="G643" s="7" t="s">
        <v>856</v>
      </c>
      <c r="H643" s="7"/>
      <c r="I643" s="7" t="s">
        <v>864</v>
      </c>
      <c r="K643" s="4" t="s">
        <v>779</v>
      </c>
    </row>
    <row r="644" spans="1:11" ht="12.75">
      <c r="A644" s="8">
        <v>643</v>
      </c>
      <c r="B644" s="7" t="s">
        <v>70</v>
      </c>
      <c r="C644" s="7" t="s">
        <v>872</v>
      </c>
      <c r="D644" s="7" t="s">
        <v>21</v>
      </c>
      <c r="E644" s="144">
        <v>39235</v>
      </c>
      <c r="F644" s="7" t="s">
        <v>851</v>
      </c>
      <c r="G644" s="7" t="s">
        <v>857</v>
      </c>
      <c r="H644" s="7"/>
      <c r="I644" s="7" t="s">
        <v>865</v>
      </c>
      <c r="K644" s="4" t="s">
        <v>779</v>
      </c>
    </row>
    <row r="645" spans="1:11" ht="12.75">
      <c r="A645" s="8">
        <v>644</v>
      </c>
      <c r="B645" s="7" t="s">
        <v>212</v>
      </c>
      <c r="C645" s="7" t="s">
        <v>873</v>
      </c>
      <c r="D645" s="7" t="s">
        <v>21</v>
      </c>
      <c r="E645" s="144">
        <v>38951</v>
      </c>
      <c r="F645" s="7" t="s">
        <v>852</v>
      </c>
      <c r="G645" s="7" t="s">
        <v>854</v>
      </c>
      <c r="H645" s="7"/>
      <c r="I645" s="7" t="s">
        <v>866</v>
      </c>
      <c r="K645" s="4" t="s">
        <v>779</v>
      </c>
    </row>
    <row r="646" spans="1:11" ht="12.75">
      <c r="A646" s="8">
        <v>645</v>
      </c>
      <c r="B646" s="7"/>
      <c r="C646" s="7"/>
      <c r="D646" s="7"/>
      <c r="E646" s="145"/>
      <c r="F646" s="7"/>
      <c r="G646" s="7"/>
      <c r="H646" s="7"/>
      <c r="I646" s="7"/>
      <c r="K646" s="4" t="s">
        <v>779</v>
      </c>
    </row>
    <row r="647" spans="1:11" ht="12.75">
      <c r="A647" s="8">
        <v>646</v>
      </c>
      <c r="B647" s="7"/>
      <c r="C647" s="7"/>
      <c r="D647" s="7"/>
      <c r="E647" s="145"/>
      <c r="F647" s="7"/>
      <c r="G647" s="7"/>
      <c r="H647" s="7"/>
      <c r="I647" s="7"/>
      <c r="K647" s="4" t="s">
        <v>779</v>
      </c>
    </row>
    <row r="648" spans="1:11" ht="12.75">
      <c r="A648" s="8">
        <v>647</v>
      </c>
      <c r="B648" s="7"/>
      <c r="C648" s="7"/>
      <c r="D648" s="7"/>
      <c r="E648" s="145"/>
      <c r="F648" s="7"/>
      <c r="G648" s="7"/>
      <c r="H648" s="7"/>
      <c r="I648" s="7"/>
      <c r="K648" s="4" t="s">
        <v>779</v>
      </c>
    </row>
    <row r="649" spans="1:11" ht="12.75">
      <c r="A649" s="8">
        <v>648</v>
      </c>
      <c r="B649" s="7"/>
      <c r="C649" s="7"/>
      <c r="D649" s="7"/>
      <c r="E649" s="7"/>
      <c r="F649" s="7"/>
      <c r="G649" s="7"/>
      <c r="H649" s="7"/>
      <c r="I649" s="7"/>
      <c r="K649" s="4" t="s">
        <v>779</v>
      </c>
    </row>
    <row r="650" spans="1:11" ht="12.75">
      <c r="A650" s="8">
        <v>649</v>
      </c>
      <c r="B650" s="7"/>
      <c r="C650" s="7"/>
      <c r="D650" s="7"/>
      <c r="E650" s="7"/>
      <c r="F650" s="7"/>
      <c r="G650" s="7"/>
      <c r="H650" s="7"/>
      <c r="I650" s="7"/>
      <c r="K650" s="4" t="s">
        <v>779</v>
      </c>
    </row>
    <row r="651" spans="1:11" ht="12.75">
      <c r="A651" s="8">
        <v>650</v>
      </c>
      <c r="B651" s="7"/>
      <c r="C651" s="7"/>
      <c r="D651" s="7"/>
      <c r="E651" s="7"/>
      <c r="F651" s="7"/>
      <c r="G651" s="7"/>
      <c r="H651" s="7"/>
      <c r="I651" s="7"/>
      <c r="K651" s="4" t="s">
        <v>779</v>
      </c>
    </row>
    <row r="652" spans="1:11" ht="12.75">
      <c r="A652" s="8">
        <v>651</v>
      </c>
      <c r="B652" s="7"/>
      <c r="C652" s="7"/>
      <c r="D652" s="7"/>
      <c r="E652" s="7"/>
      <c r="F652" s="7"/>
      <c r="G652" s="7"/>
      <c r="H652" s="7"/>
      <c r="I652" s="7"/>
      <c r="K652" s="4" t="s">
        <v>779</v>
      </c>
    </row>
    <row r="653" spans="1:11" ht="12.75">
      <c r="A653" s="8">
        <v>652</v>
      </c>
      <c r="B653" s="7"/>
      <c r="C653" s="7"/>
      <c r="D653" s="7"/>
      <c r="E653" s="7"/>
      <c r="F653" s="7"/>
      <c r="G653" s="7"/>
      <c r="H653" s="7"/>
      <c r="I653" s="7"/>
      <c r="K653" s="4" t="s">
        <v>779</v>
      </c>
    </row>
    <row r="654" spans="1:11" ht="12.75">
      <c r="A654" s="8">
        <v>653</v>
      </c>
      <c r="B654" s="7"/>
      <c r="C654" s="7"/>
      <c r="D654" s="7"/>
      <c r="E654" s="7"/>
      <c r="F654" s="7"/>
      <c r="G654" s="7"/>
      <c r="H654" s="7"/>
      <c r="I654" s="7"/>
      <c r="K654" s="4" t="s">
        <v>779</v>
      </c>
    </row>
    <row r="655" spans="1:11" ht="12.75">
      <c r="A655" s="8">
        <v>654</v>
      </c>
      <c r="B655" s="7"/>
      <c r="C655" s="7"/>
      <c r="D655" s="7"/>
      <c r="E655" s="7"/>
      <c r="F655" s="7"/>
      <c r="G655" s="7"/>
      <c r="H655" s="7"/>
      <c r="I655" s="7"/>
      <c r="K655" s="4" t="s">
        <v>779</v>
      </c>
    </row>
    <row r="656" spans="1:11" ht="12.75">
      <c r="A656" s="8">
        <v>655</v>
      </c>
      <c r="B656" s="7"/>
      <c r="C656" s="7"/>
      <c r="D656" s="7"/>
      <c r="E656" s="7"/>
      <c r="F656" s="7"/>
      <c r="G656" s="7"/>
      <c r="H656" s="7"/>
      <c r="I656" s="7"/>
      <c r="K656" s="4" t="s">
        <v>779</v>
      </c>
    </row>
    <row r="657" spans="1:11" ht="12.75">
      <c r="A657" s="8">
        <v>656</v>
      </c>
      <c r="B657" s="7"/>
      <c r="C657" s="7"/>
      <c r="D657" s="7"/>
      <c r="E657" s="7"/>
      <c r="F657" s="7"/>
      <c r="G657" s="7"/>
      <c r="H657" s="7"/>
      <c r="I657" s="7"/>
      <c r="K657" s="4" t="s">
        <v>779</v>
      </c>
    </row>
    <row r="658" spans="1:11" ht="12.75">
      <c r="A658" s="8">
        <v>657</v>
      </c>
      <c r="B658" s="7"/>
      <c r="C658" s="7"/>
      <c r="D658" s="7"/>
      <c r="E658" s="7"/>
      <c r="F658" s="7"/>
      <c r="G658" s="7"/>
      <c r="H658" s="7"/>
      <c r="I658" s="7"/>
      <c r="K658" s="4" t="s">
        <v>779</v>
      </c>
    </row>
    <row r="659" spans="1:11" ht="12.75">
      <c r="A659" s="8">
        <v>658</v>
      </c>
      <c r="B659" s="7"/>
      <c r="C659" s="7"/>
      <c r="D659" s="7"/>
      <c r="E659" s="7"/>
      <c r="F659" s="7"/>
      <c r="G659" s="7"/>
      <c r="H659" s="7"/>
      <c r="I659" s="7"/>
      <c r="K659" s="4" t="s">
        <v>779</v>
      </c>
    </row>
    <row r="660" spans="1:11" ht="12.75">
      <c r="A660" s="8">
        <v>659</v>
      </c>
      <c r="B660" s="7"/>
      <c r="C660" s="7"/>
      <c r="D660" s="7"/>
      <c r="E660" s="7"/>
      <c r="F660" s="7"/>
      <c r="G660" s="7"/>
      <c r="H660" s="7"/>
      <c r="I660" s="7"/>
      <c r="K660" s="4" t="s">
        <v>779</v>
      </c>
    </row>
    <row r="661" spans="1:11" ht="12.75">
      <c r="A661" s="8">
        <v>660</v>
      </c>
      <c r="B661" s="7"/>
      <c r="C661" s="7"/>
      <c r="D661" s="7"/>
      <c r="E661" s="7"/>
      <c r="F661" s="7"/>
      <c r="G661" s="7"/>
      <c r="H661" s="7"/>
      <c r="I661" s="7"/>
      <c r="K661" s="4" t="s">
        <v>779</v>
      </c>
    </row>
    <row r="662" spans="1:11" ht="12.75">
      <c r="A662" s="8">
        <v>661</v>
      </c>
      <c r="B662" s="7"/>
      <c r="C662" s="7"/>
      <c r="D662" s="7"/>
      <c r="E662" s="7"/>
      <c r="F662" s="7"/>
      <c r="G662" s="7"/>
      <c r="H662" s="7"/>
      <c r="I662" s="7"/>
      <c r="K662" s="4" t="s">
        <v>779</v>
      </c>
    </row>
    <row r="663" spans="1:11" ht="12.75">
      <c r="A663" s="8">
        <v>662</v>
      </c>
      <c r="B663" s="7"/>
      <c r="C663" s="7"/>
      <c r="D663" s="7"/>
      <c r="E663" s="7"/>
      <c r="F663" s="7"/>
      <c r="G663" s="7"/>
      <c r="H663" s="7"/>
      <c r="I663" s="7"/>
      <c r="K663" s="4" t="s">
        <v>779</v>
      </c>
    </row>
    <row r="664" spans="1:11" ht="12.75">
      <c r="A664" s="8">
        <v>663</v>
      </c>
      <c r="B664" s="7"/>
      <c r="C664" s="7"/>
      <c r="D664" s="7"/>
      <c r="E664" s="7"/>
      <c r="F664" s="7"/>
      <c r="G664" s="7"/>
      <c r="H664" s="7"/>
      <c r="I664" s="7"/>
      <c r="K664" s="4" t="s">
        <v>779</v>
      </c>
    </row>
    <row r="665" spans="1:11" ht="12.75">
      <c r="A665" s="8">
        <v>664</v>
      </c>
      <c r="B665" s="7"/>
      <c r="C665" s="7"/>
      <c r="D665" s="7"/>
      <c r="E665" s="7"/>
      <c r="F665" s="7"/>
      <c r="G665" s="7"/>
      <c r="H665" s="7"/>
      <c r="I665" s="7"/>
      <c r="K665" s="4" t="s">
        <v>779</v>
      </c>
    </row>
    <row r="666" spans="1:11" ht="12.75">
      <c r="A666" s="8">
        <v>665</v>
      </c>
      <c r="B666" s="7"/>
      <c r="C666" s="7"/>
      <c r="D666" s="7"/>
      <c r="E666" s="7"/>
      <c r="F666" s="7"/>
      <c r="G666" s="7"/>
      <c r="H666" s="7"/>
      <c r="I666" s="7"/>
      <c r="K666" s="4" t="s">
        <v>779</v>
      </c>
    </row>
    <row r="667" spans="1:11" ht="12.75">
      <c r="A667" s="8">
        <v>666</v>
      </c>
      <c r="B667" s="7"/>
      <c r="C667" s="7"/>
      <c r="D667" s="7"/>
      <c r="E667" s="7"/>
      <c r="F667" s="7"/>
      <c r="G667" s="7"/>
      <c r="H667" s="7"/>
      <c r="I667" s="7"/>
      <c r="K667" s="4" t="s">
        <v>779</v>
      </c>
    </row>
    <row r="668" spans="1:11" ht="12.75">
      <c r="A668" s="8">
        <v>667</v>
      </c>
      <c r="B668" s="7"/>
      <c r="C668" s="7"/>
      <c r="D668" s="7"/>
      <c r="E668" s="7"/>
      <c r="F668" s="7"/>
      <c r="G668" s="7"/>
      <c r="H668" s="7"/>
      <c r="I668" s="7"/>
      <c r="K668" s="4" t="s">
        <v>779</v>
      </c>
    </row>
    <row r="669" spans="1:11" ht="12.75">
      <c r="A669" s="8">
        <v>668</v>
      </c>
      <c r="B669" s="7"/>
      <c r="C669" s="7"/>
      <c r="D669" s="7"/>
      <c r="E669" s="7"/>
      <c r="F669" s="7"/>
      <c r="G669" s="7"/>
      <c r="H669" s="7"/>
      <c r="I669" s="7"/>
      <c r="K669" s="4" t="s">
        <v>779</v>
      </c>
    </row>
    <row r="670" spans="1:11" ht="12.75">
      <c r="A670" s="8">
        <v>669</v>
      </c>
      <c r="B670" s="7"/>
      <c r="C670" s="7"/>
      <c r="D670" s="7"/>
      <c r="E670" s="7"/>
      <c r="F670" s="7"/>
      <c r="G670" s="7"/>
      <c r="H670" s="7"/>
      <c r="I670" s="7"/>
      <c r="K670" s="4" t="s">
        <v>779</v>
      </c>
    </row>
    <row r="671" spans="1:11" ht="12.75">
      <c r="A671" s="8">
        <v>670</v>
      </c>
      <c r="B671" s="7"/>
      <c r="C671" s="7"/>
      <c r="D671" s="7"/>
      <c r="E671" s="7"/>
      <c r="F671" s="7"/>
      <c r="G671" s="7"/>
      <c r="H671" s="7"/>
      <c r="I671" s="7"/>
      <c r="K671" s="4" t="s">
        <v>779</v>
      </c>
    </row>
    <row r="672" spans="1:11" ht="12.75">
      <c r="A672" s="8">
        <v>671</v>
      </c>
      <c r="B672" s="7"/>
      <c r="C672" s="7"/>
      <c r="D672" s="7"/>
      <c r="E672" s="7"/>
      <c r="F672" s="7"/>
      <c r="G672" s="7"/>
      <c r="H672" s="7"/>
      <c r="I672" s="7"/>
      <c r="K672" s="4" t="s">
        <v>779</v>
      </c>
    </row>
    <row r="673" spans="1:11" ht="12.75">
      <c r="A673" s="8">
        <v>672</v>
      </c>
      <c r="B673" s="7"/>
      <c r="C673" s="7"/>
      <c r="D673" s="7"/>
      <c r="E673" s="7"/>
      <c r="F673" s="7"/>
      <c r="G673" s="7"/>
      <c r="H673" s="7"/>
      <c r="I673" s="7"/>
      <c r="K673" s="4" t="s">
        <v>779</v>
      </c>
    </row>
    <row r="674" spans="1:11" ht="12.75">
      <c r="A674" s="8">
        <v>673</v>
      </c>
      <c r="B674" s="7"/>
      <c r="C674" s="7"/>
      <c r="D674" s="7"/>
      <c r="E674" s="7"/>
      <c r="F674" s="7"/>
      <c r="G674" s="7"/>
      <c r="H674" s="7"/>
      <c r="I674" s="7"/>
      <c r="K674" s="4" t="s">
        <v>779</v>
      </c>
    </row>
    <row r="675" spans="1:11" ht="12.75">
      <c r="A675" s="8">
        <v>674</v>
      </c>
      <c r="B675" s="7"/>
      <c r="C675" s="7"/>
      <c r="D675" s="7"/>
      <c r="E675" s="7"/>
      <c r="F675" s="7"/>
      <c r="G675" s="7"/>
      <c r="H675" s="7"/>
      <c r="I675" s="7"/>
      <c r="K675" s="4" t="s">
        <v>779</v>
      </c>
    </row>
    <row r="676" spans="1:11" ht="12.75">
      <c r="A676" s="8">
        <v>675</v>
      </c>
      <c r="B676" s="7"/>
      <c r="C676" s="7"/>
      <c r="D676" s="7"/>
      <c r="E676" s="7"/>
      <c r="F676" s="7"/>
      <c r="G676" s="7"/>
      <c r="H676" s="7"/>
      <c r="I676" s="7"/>
      <c r="K676" s="4" t="s">
        <v>779</v>
      </c>
    </row>
    <row r="677" spans="1:11" ht="12.75">
      <c r="A677" s="8">
        <v>676</v>
      </c>
      <c r="B677" s="7"/>
      <c r="C677" s="7"/>
      <c r="D677" s="7"/>
      <c r="E677" s="7"/>
      <c r="F677" s="7"/>
      <c r="G677" s="7"/>
      <c r="H677" s="7"/>
      <c r="I677" s="7"/>
      <c r="K677" s="4" t="s">
        <v>779</v>
      </c>
    </row>
    <row r="678" spans="1:11" ht="12.75">
      <c r="A678" s="8">
        <v>677</v>
      </c>
      <c r="B678" s="7"/>
      <c r="C678" s="7"/>
      <c r="D678" s="7"/>
      <c r="E678" s="7"/>
      <c r="F678" s="7"/>
      <c r="G678" s="7"/>
      <c r="H678" s="7"/>
      <c r="I678" s="7"/>
      <c r="K678" s="4" t="s">
        <v>779</v>
      </c>
    </row>
    <row r="679" spans="1:11" ht="12.75">
      <c r="A679" s="8">
        <v>678</v>
      </c>
      <c r="B679" s="7"/>
      <c r="C679" s="7"/>
      <c r="D679" s="7"/>
      <c r="E679" s="7"/>
      <c r="F679" s="7"/>
      <c r="G679" s="7"/>
      <c r="H679" s="7"/>
      <c r="I679" s="7"/>
      <c r="K679" s="4" t="s">
        <v>779</v>
      </c>
    </row>
    <row r="680" spans="1:11" ht="12.75">
      <c r="A680" s="8">
        <v>679</v>
      </c>
      <c r="B680" s="7"/>
      <c r="C680" s="7"/>
      <c r="D680" s="7"/>
      <c r="E680" s="7"/>
      <c r="F680" s="7"/>
      <c r="G680" s="7"/>
      <c r="H680" s="7"/>
      <c r="I680" s="7"/>
      <c r="K680" s="4" t="s">
        <v>779</v>
      </c>
    </row>
    <row r="681" spans="1:11" ht="12.75">
      <c r="A681" s="8">
        <v>680</v>
      </c>
      <c r="B681" s="7"/>
      <c r="C681" s="7"/>
      <c r="D681" s="7"/>
      <c r="E681" s="7"/>
      <c r="F681" s="7"/>
      <c r="G681" s="7"/>
      <c r="H681" s="7"/>
      <c r="I681" s="7"/>
      <c r="K681" s="4" t="s">
        <v>779</v>
      </c>
    </row>
    <row r="682" spans="1:11" ht="12.75">
      <c r="A682" s="8">
        <v>681</v>
      </c>
      <c r="B682" s="7"/>
      <c r="C682" s="7"/>
      <c r="D682" s="7"/>
      <c r="E682" s="7"/>
      <c r="F682" s="7"/>
      <c r="G682" s="7"/>
      <c r="H682" s="7"/>
      <c r="I682" s="7"/>
      <c r="K682" s="4" t="s">
        <v>779</v>
      </c>
    </row>
    <row r="683" spans="1:11" ht="12.75">
      <c r="A683" s="8">
        <v>682</v>
      </c>
      <c r="B683" s="7"/>
      <c r="C683" s="7"/>
      <c r="D683" s="7"/>
      <c r="E683" s="7"/>
      <c r="F683" s="7"/>
      <c r="G683" s="7"/>
      <c r="H683" s="7"/>
      <c r="I683" s="7"/>
      <c r="K683" s="4" t="s">
        <v>779</v>
      </c>
    </row>
    <row r="684" spans="1:11" ht="12.75">
      <c r="A684" s="8">
        <v>683</v>
      </c>
      <c r="B684" s="7"/>
      <c r="C684" s="7"/>
      <c r="D684" s="7"/>
      <c r="E684" s="7"/>
      <c r="F684" s="7"/>
      <c r="G684" s="7"/>
      <c r="H684" s="7"/>
      <c r="I684" s="7"/>
      <c r="K684" s="4" t="s">
        <v>779</v>
      </c>
    </row>
    <row r="685" spans="1:11" ht="12.75">
      <c r="A685" s="8">
        <v>684</v>
      </c>
      <c r="B685" s="7"/>
      <c r="C685" s="7"/>
      <c r="D685" s="7"/>
      <c r="E685" s="7"/>
      <c r="F685" s="7"/>
      <c r="G685" s="7"/>
      <c r="H685" s="7"/>
      <c r="I685" s="7"/>
      <c r="K685" s="4" t="s">
        <v>779</v>
      </c>
    </row>
    <row r="686" spans="1:11" ht="12.75">
      <c r="A686" s="8">
        <v>685</v>
      </c>
      <c r="B686" s="7"/>
      <c r="C686" s="7"/>
      <c r="D686" s="7"/>
      <c r="E686" s="7"/>
      <c r="F686" s="7"/>
      <c r="G686" s="7"/>
      <c r="H686" s="7"/>
      <c r="I686" s="7"/>
      <c r="K686" s="4" t="s">
        <v>779</v>
      </c>
    </row>
    <row r="687" spans="1:11" ht="12.75">
      <c r="A687" s="8">
        <v>686</v>
      </c>
      <c r="B687" s="7"/>
      <c r="C687" s="7"/>
      <c r="D687" s="7"/>
      <c r="E687" s="7"/>
      <c r="F687" s="7"/>
      <c r="G687" s="7"/>
      <c r="H687" s="7"/>
      <c r="I687" s="7"/>
      <c r="K687" s="4" t="s">
        <v>779</v>
      </c>
    </row>
    <row r="688" spans="1:11" ht="12.75">
      <c r="A688" s="8">
        <v>687</v>
      </c>
      <c r="B688" s="7"/>
      <c r="C688" s="7"/>
      <c r="D688" s="7"/>
      <c r="E688" s="7"/>
      <c r="F688" s="7"/>
      <c r="G688" s="7"/>
      <c r="H688" s="7"/>
      <c r="I688" s="7"/>
      <c r="K688" s="4" t="s">
        <v>779</v>
      </c>
    </row>
    <row r="689" spans="1:11" ht="12.75">
      <c r="A689" s="8">
        <v>688</v>
      </c>
      <c r="B689" s="7"/>
      <c r="C689" s="7"/>
      <c r="D689" s="7"/>
      <c r="E689" s="7"/>
      <c r="F689" s="7"/>
      <c r="G689" s="7"/>
      <c r="H689" s="7"/>
      <c r="I689" s="7"/>
      <c r="K689" s="4" t="s">
        <v>779</v>
      </c>
    </row>
    <row r="690" spans="1:11" ht="12.75">
      <c r="A690" s="8">
        <v>689</v>
      </c>
      <c r="B690" s="7"/>
      <c r="C690" s="7"/>
      <c r="D690" s="7"/>
      <c r="E690" s="7"/>
      <c r="F690" s="7"/>
      <c r="G690" s="7"/>
      <c r="H690" s="7"/>
      <c r="I690" s="7"/>
      <c r="K690" s="4" t="s">
        <v>779</v>
      </c>
    </row>
    <row r="691" spans="1:11" ht="12.75">
      <c r="A691" s="8">
        <v>690</v>
      </c>
      <c r="B691" s="7"/>
      <c r="C691" s="7"/>
      <c r="D691" s="7"/>
      <c r="E691" s="7"/>
      <c r="F691" s="7"/>
      <c r="G691" s="7"/>
      <c r="H691" s="7"/>
      <c r="I691" s="7"/>
      <c r="K691" s="4" t="s">
        <v>779</v>
      </c>
    </row>
    <row r="692" spans="1:11" ht="12.75">
      <c r="A692" s="8">
        <v>691</v>
      </c>
      <c r="B692" s="7"/>
      <c r="C692" s="7"/>
      <c r="D692" s="7"/>
      <c r="E692" s="7"/>
      <c r="F692" s="7"/>
      <c r="G692" s="7"/>
      <c r="H692" s="7"/>
      <c r="I692" s="7"/>
      <c r="K692" s="4" t="s">
        <v>779</v>
      </c>
    </row>
    <row r="693" spans="1:11" ht="12.75">
      <c r="A693" s="8">
        <v>692</v>
      </c>
      <c r="B693" s="7"/>
      <c r="C693" s="7"/>
      <c r="D693" s="7"/>
      <c r="E693" s="7"/>
      <c r="F693" s="7"/>
      <c r="G693" s="7"/>
      <c r="H693" s="7"/>
      <c r="I693" s="7"/>
      <c r="K693" s="4" t="s">
        <v>779</v>
      </c>
    </row>
    <row r="694" spans="1:11" ht="12.75">
      <c r="A694" s="8">
        <v>693</v>
      </c>
      <c r="B694" s="7"/>
      <c r="C694" s="7"/>
      <c r="D694" s="7"/>
      <c r="E694" s="7"/>
      <c r="F694" s="7"/>
      <c r="G694" s="7"/>
      <c r="H694" s="7"/>
      <c r="I694" s="7"/>
      <c r="K694" s="4" t="s">
        <v>779</v>
      </c>
    </row>
    <row r="695" spans="1:11" ht="12.75">
      <c r="A695" s="8">
        <v>694</v>
      </c>
      <c r="B695" s="7"/>
      <c r="C695" s="7"/>
      <c r="D695" s="7"/>
      <c r="E695" s="7"/>
      <c r="F695" s="7"/>
      <c r="G695" s="7"/>
      <c r="H695" s="7"/>
      <c r="I695" s="7"/>
      <c r="K695" s="4" t="s">
        <v>779</v>
      </c>
    </row>
    <row r="696" spans="1:11" ht="12.75">
      <c r="A696" s="8">
        <v>695</v>
      </c>
      <c r="B696" s="7"/>
      <c r="C696" s="7"/>
      <c r="D696" s="7"/>
      <c r="E696" s="7"/>
      <c r="F696" s="7"/>
      <c r="G696" s="7"/>
      <c r="H696" s="7"/>
      <c r="I696" s="7"/>
      <c r="K696" s="4" t="s">
        <v>779</v>
      </c>
    </row>
    <row r="697" spans="1:11" ht="12.75">
      <c r="A697" s="8">
        <v>696</v>
      </c>
      <c r="B697" s="7"/>
      <c r="C697" s="7"/>
      <c r="D697" s="7"/>
      <c r="E697" s="7"/>
      <c r="F697" s="7"/>
      <c r="G697" s="7"/>
      <c r="H697" s="7"/>
      <c r="I697" s="7"/>
      <c r="K697" s="4" t="s">
        <v>779</v>
      </c>
    </row>
    <row r="698" spans="1:11" ht="12.75">
      <c r="A698" s="8">
        <v>697</v>
      </c>
      <c r="B698" s="7"/>
      <c r="C698" s="7"/>
      <c r="D698" s="7"/>
      <c r="E698" s="7"/>
      <c r="F698" s="7"/>
      <c r="G698" s="7"/>
      <c r="H698" s="7"/>
      <c r="I698" s="7"/>
      <c r="K698" s="4" t="s">
        <v>779</v>
      </c>
    </row>
    <row r="699" spans="1:11" ht="12.75">
      <c r="A699" s="8">
        <v>698</v>
      </c>
      <c r="B699" s="7"/>
      <c r="C699" s="7"/>
      <c r="D699" s="7"/>
      <c r="E699" s="7"/>
      <c r="F699" s="7"/>
      <c r="G699" s="7"/>
      <c r="H699" s="7"/>
      <c r="I699" s="7"/>
      <c r="K699" s="4" t="s">
        <v>779</v>
      </c>
    </row>
    <row r="700" spans="1:11" ht="12.75">
      <c r="A700" s="8">
        <v>699</v>
      </c>
      <c r="B700" s="7"/>
      <c r="C700" s="7"/>
      <c r="D700" s="7"/>
      <c r="E700" s="7"/>
      <c r="F700" s="7"/>
      <c r="G700" s="7"/>
      <c r="H700" s="7"/>
      <c r="I700" s="7"/>
      <c r="K700" s="4" t="s">
        <v>779</v>
      </c>
    </row>
    <row r="701" spans="1:11" ht="12.75">
      <c r="A701" s="8">
        <v>700</v>
      </c>
      <c r="B701" s="12" t="s">
        <v>182</v>
      </c>
      <c r="C701" s="12" t="s">
        <v>181</v>
      </c>
      <c r="D701" s="12" t="s">
        <v>17</v>
      </c>
      <c r="E701" s="17">
        <v>36122</v>
      </c>
      <c r="F701" s="12" t="s">
        <v>180</v>
      </c>
      <c r="G701" s="10" t="s">
        <v>16</v>
      </c>
      <c r="H701" s="7"/>
      <c r="I701" s="7" t="str">
        <f aca="true" t="shared" si="11" ref="I701:I732">C701&amp;" "&amp;B701</f>
        <v>Ewen Bradley</v>
      </c>
      <c r="K701" s="4" t="s">
        <v>780</v>
      </c>
    </row>
    <row r="702" spans="1:11" ht="12.75">
      <c r="A702" s="8">
        <v>701</v>
      </c>
      <c r="B702" s="12" t="s">
        <v>179</v>
      </c>
      <c r="C702" s="12" t="s">
        <v>178</v>
      </c>
      <c r="D702" s="12" t="s">
        <v>17</v>
      </c>
      <c r="E702" s="11">
        <v>33267</v>
      </c>
      <c r="F702" s="12" t="s">
        <v>177</v>
      </c>
      <c r="G702" s="10" t="s">
        <v>16</v>
      </c>
      <c r="H702" s="7"/>
      <c r="I702" s="7" t="str">
        <f t="shared" si="11"/>
        <v>Gordon Mowat</v>
      </c>
      <c r="K702" s="4" t="s">
        <v>780</v>
      </c>
    </row>
    <row r="703" spans="1:11" ht="12.75">
      <c r="A703" s="8">
        <v>702</v>
      </c>
      <c r="B703" s="12" t="s">
        <v>176</v>
      </c>
      <c r="C703" s="12" t="s">
        <v>175</v>
      </c>
      <c r="D703" s="12" t="s">
        <v>21</v>
      </c>
      <c r="E703" s="11">
        <v>38847</v>
      </c>
      <c r="F703" s="13" t="s">
        <v>174</v>
      </c>
      <c r="G703" s="10" t="s">
        <v>1</v>
      </c>
      <c r="H703" s="7"/>
      <c r="I703" s="7" t="str">
        <f t="shared" si="11"/>
        <v>Emily Bell</v>
      </c>
      <c r="K703" s="4" t="s">
        <v>780</v>
      </c>
    </row>
    <row r="704" spans="1:11" ht="12.75">
      <c r="A704" s="8">
        <v>703</v>
      </c>
      <c r="B704" s="12" t="s">
        <v>51</v>
      </c>
      <c r="C704" s="12" t="s">
        <v>173</v>
      </c>
      <c r="D704" s="12" t="s">
        <v>17</v>
      </c>
      <c r="E704" s="11">
        <v>37543</v>
      </c>
      <c r="F704" s="13" t="s">
        <v>172</v>
      </c>
      <c r="G704" s="10" t="s">
        <v>94</v>
      </c>
      <c r="H704" s="7"/>
      <c r="I704" s="7" t="str">
        <f t="shared" si="11"/>
        <v>Reuben McFarlane</v>
      </c>
      <c r="K704" s="4" t="s">
        <v>780</v>
      </c>
    </row>
    <row r="705" spans="1:11" ht="12.75">
      <c r="A705" s="8">
        <v>704</v>
      </c>
      <c r="B705" s="12" t="s">
        <v>876</v>
      </c>
      <c r="C705" s="12" t="s">
        <v>171</v>
      </c>
      <c r="D705" s="12" t="s">
        <v>21</v>
      </c>
      <c r="E705" s="11">
        <v>40329</v>
      </c>
      <c r="F705" s="14"/>
      <c r="G705" s="10" t="s">
        <v>1</v>
      </c>
      <c r="H705" s="7"/>
      <c r="I705" s="7" t="str">
        <f t="shared" si="11"/>
        <v>Niamh MacKain</v>
      </c>
      <c r="K705" s="4" t="s">
        <v>780</v>
      </c>
    </row>
    <row r="706" spans="1:11" ht="12.75">
      <c r="A706" s="8">
        <v>705</v>
      </c>
      <c r="B706" s="12" t="s">
        <v>170</v>
      </c>
      <c r="C706" s="12" t="s">
        <v>45</v>
      </c>
      <c r="D706" s="12" t="s">
        <v>17</v>
      </c>
      <c r="E706" s="11">
        <v>39159</v>
      </c>
      <c r="F706" s="12" t="s">
        <v>169</v>
      </c>
      <c r="G706" s="10" t="s">
        <v>94</v>
      </c>
      <c r="H706" s="7"/>
      <c r="I706" s="7" t="str">
        <f t="shared" si="11"/>
        <v>Ryan Macnamarra</v>
      </c>
      <c r="K706" s="4" t="s">
        <v>780</v>
      </c>
    </row>
    <row r="707" spans="1:11" ht="12.75">
      <c r="A707" s="8">
        <v>706</v>
      </c>
      <c r="B707" s="12" t="s">
        <v>168</v>
      </c>
      <c r="C707" s="12" t="s">
        <v>167</v>
      </c>
      <c r="D707" s="12" t="s">
        <v>21</v>
      </c>
      <c r="E707" s="11">
        <v>38887</v>
      </c>
      <c r="F707" s="16" t="s">
        <v>166</v>
      </c>
      <c r="G707" s="10" t="s">
        <v>63</v>
      </c>
      <c r="H707" s="7"/>
      <c r="I707" s="7" t="str">
        <f t="shared" si="11"/>
        <v>Isabelle Henry</v>
      </c>
      <c r="K707" s="4" t="s">
        <v>780</v>
      </c>
    </row>
    <row r="708" spans="1:11" ht="12.75">
      <c r="A708" s="8">
        <v>707</v>
      </c>
      <c r="B708" s="12" t="s">
        <v>88</v>
      </c>
      <c r="C708" s="12" t="s">
        <v>165</v>
      </c>
      <c r="D708" s="12" t="s">
        <v>21</v>
      </c>
      <c r="E708" s="11">
        <v>39856</v>
      </c>
      <c r="F708" s="13" t="s">
        <v>164</v>
      </c>
      <c r="G708" s="10" t="s">
        <v>63</v>
      </c>
      <c r="H708" s="7"/>
      <c r="I708" s="7" t="str">
        <f t="shared" si="11"/>
        <v>Anna Fraser</v>
      </c>
      <c r="K708" s="4" t="s">
        <v>780</v>
      </c>
    </row>
    <row r="709" spans="1:11" ht="12.75">
      <c r="A709" s="8">
        <v>708</v>
      </c>
      <c r="B709" s="12" t="s">
        <v>163</v>
      </c>
      <c r="C709" s="12" t="s">
        <v>162</v>
      </c>
      <c r="D709" s="12" t="s">
        <v>21</v>
      </c>
      <c r="E709" s="11">
        <v>38853</v>
      </c>
      <c r="F709" s="13" t="s">
        <v>161</v>
      </c>
      <c r="G709" s="10" t="s">
        <v>63</v>
      </c>
      <c r="H709" s="7"/>
      <c r="I709" s="7" t="str">
        <f t="shared" si="11"/>
        <v>Rhiannon Ebrihem</v>
      </c>
      <c r="K709" s="4" t="s">
        <v>780</v>
      </c>
    </row>
    <row r="710" spans="1:11" ht="12.75">
      <c r="A710" s="8">
        <v>709</v>
      </c>
      <c r="B710" s="12" t="s">
        <v>152</v>
      </c>
      <c r="C710" s="12" t="s">
        <v>135</v>
      </c>
      <c r="D710" s="12" t="s">
        <v>17</v>
      </c>
      <c r="E710" s="11">
        <v>39230</v>
      </c>
      <c r="F710" s="12" t="s">
        <v>160</v>
      </c>
      <c r="G710" s="10" t="s">
        <v>73</v>
      </c>
      <c r="H710" s="7"/>
      <c r="I710" s="7" t="str">
        <f t="shared" si="11"/>
        <v>Andrew MacFarlane</v>
      </c>
      <c r="K710" s="4" t="s">
        <v>780</v>
      </c>
    </row>
    <row r="711" spans="1:11" ht="12.75">
      <c r="A711" s="8">
        <v>710</v>
      </c>
      <c r="B711" s="12" t="s">
        <v>80</v>
      </c>
      <c r="C711" s="12" t="s">
        <v>159</v>
      </c>
      <c r="D711" s="12" t="s">
        <v>21</v>
      </c>
      <c r="E711" s="11">
        <v>37818</v>
      </c>
      <c r="F711" s="13" t="s">
        <v>158</v>
      </c>
      <c r="G711" s="10" t="s">
        <v>63</v>
      </c>
      <c r="H711" s="7"/>
      <c r="I711" s="7" t="str">
        <f t="shared" si="11"/>
        <v>Elsa Fearn</v>
      </c>
      <c r="K711" s="4" t="s">
        <v>780</v>
      </c>
    </row>
    <row r="712" spans="1:11" ht="12.75">
      <c r="A712" s="8">
        <v>711</v>
      </c>
      <c r="B712" s="12" t="s">
        <v>157</v>
      </c>
      <c r="C712" s="12" t="s">
        <v>156</v>
      </c>
      <c r="D712" s="12" t="s">
        <v>21</v>
      </c>
      <c r="E712" s="11">
        <v>39861</v>
      </c>
      <c r="F712" s="12" t="s">
        <v>877</v>
      </c>
      <c r="G712" s="10" t="s">
        <v>1</v>
      </c>
      <c r="H712" s="7"/>
      <c r="I712" s="7" t="str">
        <f t="shared" si="11"/>
        <v>Molly Newell</v>
      </c>
      <c r="K712" s="4" t="s">
        <v>780</v>
      </c>
    </row>
    <row r="713" spans="1:11" ht="12.75">
      <c r="A713" s="8">
        <v>712</v>
      </c>
      <c r="B713" s="7" t="s">
        <v>155</v>
      </c>
      <c r="C713" s="7" t="s">
        <v>154</v>
      </c>
      <c r="D713" s="12" t="s">
        <v>21</v>
      </c>
      <c r="E713" s="11">
        <v>39018</v>
      </c>
      <c r="F713" s="12" t="s">
        <v>153</v>
      </c>
      <c r="G713" s="10" t="s">
        <v>63</v>
      </c>
      <c r="H713" s="7"/>
      <c r="I713" s="7" t="str">
        <f t="shared" si="11"/>
        <v>Caitlyn Heggie</v>
      </c>
      <c r="K713" s="4" t="s">
        <v>780</v>
      </c>
    </row>
    <row r="714" spans="1:11" ht="12.75">
      <c r="A714" s="8">
        <v>713</v>
      </c>
      <c r="B714" s="12" t="s">
        <v>152</v>
      </c>
      <c r="C714" s="12" t="s">
        <v>151</v>
      </c>
      <c r="D714" s="12" t="s">
        <v>17</v>
      </c>
      <c r="E714" s="11">
        <v>38201</v>
      </c>
      <c r="F714" s="12" t="s">
        <v>150</v>
      </c>
      <c r="G714" s="10" t="s">
        <v>73</v>
      </c>
      <c r="H714" s="7"/>
      <c r="I714" s="7" t="str">
        <f t="shared" si="11"/>
        <v>Gabriel MacFarlane</v>
      </c>
      <c r="K714" s="4" t="s">
        <v>780</v>
      </c>
    </row>
    <row r="715" spans="1:11" ht="12.75">
      <c r="A715" s="8">
        <v>714</v>
      </c>
      <c r="B715" s="12" t="s">
        <v>149</v>
      </c>
      <c r="C715" s="12" t="s">
        <v>148</v>
      </c>
      <c r="D715" s="12" t="s">
        <v>21</v>
      </c>
      <c r="E715" s="11">
        <v>38905</v>
      </c>
      <c r="F715" s="15" t="s">
        <v>147</v>
      </c>
      <c r="G715" s="10" t="s">
        <v>63</v>
      </c>
      <c r="H715" s="7"/>
      <c r="I715" s="7" t="str">
        <f t="shared" si="11"/>
        <v>Ruby Jezewski</v>
      </c>
      <c r="K715" s="4" t="s">
        <v>780</v>
      </c>
    </row>
    <row r="716" spans="1:11" ht="12.75">
      <c r="A716" s="8">
        <v>715</v>
      </c>
      <c r="B716" s="12" t="s">
        <v>146</v>
      </c>
      <c r="C716" s="12" t="s">
        <v>1195</v>
      </c>
      <c r="D716" s="12" t="s">
        <v>21</v>
      </c>
      <c r="E716" s="11">
        <v>39601</v>
      </c>
      <c r="F716" s="12" t="s">
        <v>145</v>
      </c>
      <c r="G716" s="10" t="s">
        <v>63</v>
      </c>
      <c r="H716" s="7"/>
      <c r="I716" s="7" t="str">
        <f t="shared" si="11"/>
        <v>Tayler Barlow</v>
      </c>
      <c r="K716" s="4" t="s">
        <v>780</v>
      </c>
    </row>
    <row r="717" spans="1:11" ht="12.75">
      <c r="A717" s="8">
        <v>716</v>
      </c>
      <c r="B717" s="12" t="s">
        <v>144</v>
      </c>
      <c r="C717" s="12" t="s">
        <v>135</v>
      </c>
      <c r="D717" s="12" t="s">
        <v>17</v>
      </c>
      <c r="E717" s="11">
        <v>39611</v>
      </c>
      <c r="F717" s="13" t="s">
        <v>143</v>
      </c>
      <c r="G717" s="10" t="s">
        <v>73</v>
      </c>
      <c r="H717" s="7"/>
      <c r="I717" s="7" t="str">
        <f t="shared" si="11"/>
        <v>Andrew Baird</v>
      </c>
      <c r="K717" s="4" t="s">
        <v>780</v>
      </c>
    </row>
    <row r="718" spans="1:11" ht="12.75">
      <c r="A718" s="8">
        <v>717</v>
      </c>
      <c r="B718" s="12" t="s">
        <v>88</v>
      </c>
      <c r="C718" s="12" t="s">
        <v>142</v>
      </c>
      <c r="D718" s="12" t="s">
        <v>21</v>
      </c>
      <c r="E718" s="11">
        <v>39856</v>
      </c>
      <c r="F718" s="12" t="s">
        <v>141</v>
      </c>
      <c r="G718" s="10" t="s">
        <v>131</v>
      </c>
      <c r="H718" s="7"/>
      <c r="I718" s="7" t="str">
        <f t="shared" si="11"/>
        <v>Lucy Fraser</v>
      </c>
      <c r="K718" s="4" t="s">
        <v>780</v>
      </c>
    </row>
    <row r="719" spans="1:11" ht="12.75">
      <c r="A719" s="8">
        <v>718</v>
      </c>
      <c r="B719" s="12" t="s">
        <v>40</v>
      </c>
      <c r="C719" s="12" t="s">
        <v>140</v>
      </c>
      <c r="D719" s="12" t="s">
        <v>21</v>
      </c>
      <c r="E719" s="11">
        <v>40109</v>
      </c>
      <c r="F719" s="12" t="s">
        <v>64</v>
      </c>
      <c r="G719" s="10" t="s">
        <v>1</v>
      </c>
      <c r="H719" s="7"/>
      <c r="I719" s="7" t="str">
        <f t="shared" si="11"/>
        <v>Isla Young</v>
      </c>
      <c r="K719" s="4" t="s">
        <v>780</v>
      </c>
    </row>
    <row r="720" spans="1:11" ht="12.75">
      <c r="A720" s="8">
        <v>719</v>
      </c>
      <c r="B720" s="12" t="s">
        <v>139</v>
      </c>
      <c r="C720" s="12" t="s">
        <v>113</v>
      </c>
      <c r="D720" s="12" t="s">
        <v>21</v>
      </c>
      <c r="E720" s="11">
        <v>38799</v>
      </c>
      <c r="F720" s="13" t="s">
        <v>138</v>
      </c>
      <c r="G720" s="10" t="s">
        <v>131</v>
      </c>
      <c r="H720" s="7"/>
      <c r="I720" s="7" t="str">
        <f t="shared" si="11"/>
        <v>Morag Lynch</v>
      </c>
      <c r="K720" s="4" t="s">
        <v>780</v>
      </c>
    </row>
    <row r="721" spans="1:11" ht="12.75">
      <c r="A721" s="8">
        <v>720</v>
      </c>
      <c r="B721" s="12" t="s">
        <v>137</v>
      </c>
      <c r="C721" s="12" t="s">
        <v>878</v>
      </c>
      <c r="D721" s="12" t="s">
        <v>17</v>
      </c>
      <c r="E721" s="11">
        <v>39784</v>
      </c>
      <c r="F721" s="12" t="s">
        <v>136</v>
      </c>
      <c r="G721" s="10" t="s">
        <v>94</v>
      </c>
      <c r="H721" s="7"/>
      <c r="I721" s="7" t="str">
        <f t="shared" si="11"/>
        <v>Seumas Henderson</v>
      </c>
      <c r="K721" s="4" t="s">
        <v>780</v>
      </c>
    </row>
    <row r="722" spans="1:11" ht="12.75">
      <c r="A722" s="8">
        <v>721</v>
      </c>
      <c r="B722" s="12" t="s">
        <v>62</v>
      </c>
      <c r="C722" s="12" t="s">
        <v>135</v>
      </c>
      <c r="D722" s="12" t="s">
        <v>17</v>
      </c>
      <c r="E722" s="11">
        <v>39592</v>
      </c>
      <c r="F722" s="7" t="s">
        <v>134</v>
      </c>
      <c r="G722" s="10" t="s">
        <v>31</v>
      </c>
      <c r="H722" s="7"/>
      <c r="I722" s="7" t="str">
        <f t="shared" si="11"/>
        <v>Andrew MacLennan</v>
      </c>
      <c r="K722" s="4" t="s">
        <v>780</v>
      </c>
    </row>
    <row r="723" spans="1:11" ht="12.75">
      <c r="A723" s="8">
        <v>722</v>
      </c>
      <c r="B723" s="12" t="s">
        <v>133</v>
      </c>
      <c r="C723" s="12" t="s">
        <v>101</v>
      </c>
      <c r="D723" s="12" t="s">
        <v>21</v>
      </c>
      <c r="E723" s="11">
        <v>38326</v>
      </c>
      <c r="F723" s="7" t="s">
        <v>132</v>
      </c>
      <c r="G723" s="10" t="s">
        <v>131</v>
      </c>
      <c r="H723" s="7"/>
      <c r="I723" s="7" t="str">
        <f t="shared" si="11"/>
        <v>Ellie MacKintosh</v>
      </c>
      <c r="K723" s="4" t="s">
        <v>780</v>
      </c>
    </row>
    <row r="724" spans="1:11" ht="12.75">
      <c r="A724" s="8">
        <v>723</v>
      </c>
      <c r="B724" s="12" t="s">
        <v>62</v>
      </c>
      <c r="C724" s="12" t="s">
        <v>130</v>
      </c>
      <c r="D724" s="12" t="s">
        <v>21</v>
      </c>
      <c r="E724" s="11">
        <v>38908</v>
      </c>
      <c r="F724" s="13" t="s">
        <v>129</v>
      </c>
      <c r="G724" s="10" t="s">
        <v>20</v>
      </c>
      <c r="H724" s="7"/>
      <c r="I724" s="7" t="str">
        <f t="shared" si="11"/>
        <v>Iona MacLennan</v>
      </c>
      <c r="K724" s="4" t="s">
        <v>780</v>
      </c>
    </row>
    <row r="725" spans="1:11" ht="12.75">
      <c r="A725" s="8">
        <v>724</v>
      </c>
      <c r="B725" s="12" t="s">
        <v>128</v>
      </c>
      <c r="C725" s="12" t="s">
        <v>127</v>
      </c>
      <c r="D725" s="12" t="s">
        <v>17</v>
      </c>
      <c r="E725" s="11">
        <v>39692</v>
      </c>
      <c r="F725" s="13" t="s">
        <v>64</v>
      </c>
      <c r="G725" s="10" t="s">
        <v>94</v>
      </c>
      <c r="H725" s="7"/>
      <c r="I725" s="7" t="str">
        <f t="shared" si="11"/>
        <v>Jamie Macgruer</v>
      </c>
      <c r="K725" s="4" t="s">
        <v>780</v>
      </c>
    </row>
    <row r="726" spans="1:11" ht="12.75">
      <c r="A726" s="8">
        <v>725</v>
      </c>
      <c r="B726" s="12" t="s">
        <v>126</v>
      </c>
      <c r="C726" s="12" t="s">
        <v>91</v>
      </c>
      <c r="D726" s="12" t="s">
        <v>17</v>
      </c>
      <c r="E726" s="11">
        <v>40137</v>
      </c>
      <c r="F726" s="13" t="s">
        <v>64</v>
      </c>
      <c r="G726" s="10" t="s">
        <v>94</v>
      </c>
      <c r="H726" s="7"/>
      <c r="I726" s="7" t="str">
        <f t="shared" si="11"/>
        <v>Sam Maclean</v>
      </c>
      <c r="K726" s="4" t="s">
        <v>780</v>
      </c>
    </row>
    <row r="727" spans="1:11" ht="12.75">
      <c r="A727" s="8">
        <v>726</v>
      </c>
      <c r="B727" s="12" t="s">
        <v>125</v>
      </c>
      <c r="C727" s="12" t="s">
        <v>124</v>
      </c>
      <c r="D727" s="12" t="s">
        <v>21</v>
      </c>
      <c r="E727" s="11">
        <v>37960</v>
      </c>
      <c r="F727" s="13" t="s">
        <v>123</v>
      </c>
      <c r="G727" s="10" t="s">
        <v>23</v>
      </c>
      <c r="H727" s="7"/>
      <c r="I727" s="7" t="str">
        <f t="shared" si="11"/>
        <v>Kirsten Leeper</v>
      </c>
      <c r="K727" s="4" t="s">
        <v>780</v>
      </c>
    </row>
    <row r="728" spans="1:11" ht="12.75">
      <c r="A728" s="8">
        <v>727</v>
      </c>
      <c r="B728" s="12" t="s">
        <v>122</v>
      </c>
      <c r="C728" s="12" t="s">
        <v>121</v>
      </c>
      <c r="D728" s="12" t="s">
        <v>21</v>
      </c>
      <c r="E728" s="11"/>
      <c r="F728" s="13" t="s">
        <v>120</v>
      </c>
      <c r="G728" s="10" t="s">
        <v>23</v>
      </c>
      <c r="H728" s="7"/>
      <c r="I728" s="7" t="str">
        <f t="shared" si="11"/>
        <v>Erika Budge</v>
      </c>
      <c r="K728" s="4" t="s">
        <v>780</v>
      </c>
    </row>
    <row r="729" spans="1:11" ht="12.75">
      <c r="A729" s="8">
        <v>728</v>
      </c>
      <c r="B729" s="12" t="s">
        <v>36</v>
      </c>
      <c r="C729" s="12" t="s">
        <v>119</v>
      </c>
      <c r="D729" s="12" t="s">
        <v>21</v>
      </c>
      <c r="E729" s="11">
        <v>34776</v>
      </c>
      <c r="F729" s="13" t="s">
        <v>118</v>
      </c>
      <c r="G729" s="10" t="s">
        <v>23</v>
      </c>
      <c r="H729" s="7"/>
      <c r="I729" s="7" t="str">
        <f t="shared" si="11"/>
        <v>Loran Mathieson</v>
      </c>
      <c r="K729" s="4" t="s">
        <v>780</v>
      </c>
    </row>
    <row r="730" spans="1:11" ht="12.75">
      <c r="A730" s="8">
        <v>729</v>
      </c>
      <c r="B730" s="12" t="s">
        <v>115</v>
      </c>
      <c r="C730" s="12" t="s">
        <v>117</v>
      </c>
      <c r="D730" s="12" t="s">
        <v>17</v>
      </c>
      <c r="E730" s="11">
        <v>39731</v>
      </c>
      <c r="F730" s="7" t="s">
        <v>116</v>
      </c>
      <c r="G730" s="10" t="s">
        <v>94</v>
      </c>
      <c r="H730" s="7"/>
      <c r="I730" s="7" t="str">
        <f t="shared" si="11"/>
        <v>Angus Porter</v>
      </c>
      <c r="K730" s="4" t="s">
        <v>780</v>
      </c>
    </row>
    <row r="731" spans="1:11" ht="12.75">
      <c r="A731" s="8">
        <v>730</v>
      </c>
      <c r="B731" s="12" t="s">
        <v>115</v>
      </c>
      <c r="C731" s="12" t="s">
        <v>50</v>
      </c>
      <c r="D731" s="12" t="s">
        <v>17</v>
      </c>
      <c r="E731" s="11">
        <v>37897</v>
      </c>
      <c r="F731" s="7" t="s">
        <v>114</v>
      </c>
      <c r="G731" s="10" t="s">
        <v>16</v>
      </c>
      <c r="H731" s="7"/>
      <c r="I731" s="7" t="str">
        <f t="shared" si="11"/>
        <v>Daniel Porter</v>
      </c>
      <c r="K731" s="4" t="s">
        <v>780</v>
      </c>
    </row>
    <row r="732" spans="1:11" ht="12.75">
      <c r="A732" s="8">
        <v>731</v>
      </c>
      <c r="B732" s="12" t="s">
        <v>77</v>
      </c>
      <c r="C732" s="12" t="s">
        <v>113</v>
      </c>
      <c r="D732" s="12" t="s">
        <v>21</v>
      </c>
      <c r="E732" s="11">
        <v>38218</v>
      </c>
      <c r="F732" s="7" t="s">
        <v>112</v>
      </c>
      <c r="G732" s="10" t="s">
        <v>23</v>
      </c>
      <c r="H732" s="7"/>
      <c r="I732" s="7" t="str">
        <f t="shared" si="11"/>
        <v>Morag Hickey</v>
      </c>
      <c r="K732" s="4" t="s">
        <v>780</v>
      </c>
    </row>
    <row r="733" spans="1:11" ht="12.75">
      <c r="A733" s="8">
        <v>732</v>
      </c>
      <c r="B733" s="12" t="s">
        <v>111</v>
      </c>
      <c r="C733" s="12" t="s">
        <v>110</v>
      </c>
      <c r="D733" s="12" t="s">
        <v>17</v>
      </c>
      <c r="E733" s="11">
        <v>38017</v>
      </c>
      <c r="F733" s="7" t="s">
        <v>109</v>
      </c>
      <c r="G733" s="10" t="s">
        <v>37</v>
      </c>
      <c r="H733" s="7"/>
      <c r="I733" s="7" t="str">
        <f aca="true" t="shared" si="12" ref="I733:I763">C733&amp;" "&amp;B733</f>
        <v>rowan Nillsen</v>
      </c>
      <c r="K733" s="4" t="s">
        <v>780</v>
      </c>
    </row>
    <row r="734" spans="1:11" ht="12.75">
      <c r="A734" s="8">
        <v>733</v>
      </c>
      <c r="B734" s="12" t="s">
        <v>214</v>
      </c>
      <c r="C734" s="12" t="s">
        <v>107</v>
      </c>
      <c r="D734" s="12" t="s">
        <v>21</v>
      </c>
      <c r="E734" s="11">
        <v>39443</v>
      </c>
      <c r="F734" s="12" t="s">
        <v>106</v>
      </c>
      <c r="G734" s="10" t="s">
        <v>63</v>
      </c>
      <c r="H734" s="7"/>
      <c r="I734" s="7" t="str">
        <f t="shared" si="12"/>
        <v>Holly Stewart</v>
      </c>
      <c r="K734" s="4" t="s">
        <v>780</v>
      </c>
    </row>
    <row r="735" spans="1:11" ht="12.75">
      <c r="A735" s="8">
        <v>734</v>
      </c>
      <c r="B735" s="12" t="s">
        <v>879</v>
      </c>
      <c r="C735" s="12" t="s">
        <v>326</v>
      </c>
      <c r="D735" s="12" t="s">
        <v>17</v>
      </c>
      <c r="E735" s="11">
        <v>40318</v>
      </c>
      <c r="F735" s="12" t="s">
        <v>880</v>
      </c>
      <c r="G735" s="10" t="s">
        <v>94</v>
      </c>
      <c r="H735" s="7"/>
      <c r="I735" s="7" t="str">
        <f t="shared" si="12"/>
        <v>Finlay Vaughan</v>
      </c>
      <c r="K735" s="4" t="s">
        <v>780</v>
      </c>
    </row>
    <row r="736" spans="1:11" ht="12.75">
      <c r="A736" s="8">
        <v>735</v>
      </c>
      <c r="B736" s="12" t="s">
        <v>881</v>
      </c>
      <c r="C736" s="12" t="s">
        <v>882</v>
      </c>
      <c r="D736" s="12" t="s">
        <v>21</v>
      </c>
      <c r="E736" s="11">
        <v>25267</v>
      </c>
      <c r="F736" s="12" t="s">
        <v>883</v>
      </c>
      <c r="G736" s="10" t="s">
        <v>23</v>
      </c>
      <c r="H736" s="7"/>
      <c r="I736" s="7" t="str">
        <f t="shared" si="12"/>
        <v>Alice Mongiello</v>
      </c>
      <c r="K736" s="4" t="s">
        <v>780</v>
      </c>
    </row>
    <row r="737" spans="1:11" ht="12.75">
      <c r="A737" s="8">
        <v>736</v>
      </c>
      <c r="B737" s="12" t="s">
        <v>105</v>
      </c>
      <c r="C737" s="12" t="s">
        <v>74</v>
      </c>
      <c r="D737" s="12" t="s">
        <v>17</v>
      </c>
      <c r="E737" s="11">
        <v>39826</v>
      </c>
      <c r="F737" s="12" t="s">
        <v>64</v>
      </c>
      <c r="G737" s="10" t="s">
        <v>94</v>
      </c>
      <c r="H737" s="7"/>
      <c r="I737" s="7" t="str">
        <f t="shared" si="12"/>
        <v>George Comisso</v>
      </c>
      <c r="K737" s="4" t="s">
        <v>780</v>
      </c>
    </row>
    <row r="738" spans="1:11" ht="12.75">
      <c r="A738" s="8">
        <v>737</v>
      </c>
      <c r="B738" s="12" t="s">
        <v>104</v>
      </c>
      <c r="C738" s="12" t="s">
        <v>103</v>
      </c>
      <c r="D738" s="12" t="s">
        <v>21</v>
      </c>
      <c r="E738" s="11">
        <v>38984</v>
      </c>
      <c r="F738" s="13" t="s">
        <v>102</v>
      </c>
      <c r="G738" s="10" t="s">
        <v>63</v>
      </c>
      <c r="H738" s="7"/>
      <c r="I738" s="7" t="str">
        <f t="shared" si="12"/>
        <v>Femke Waite</v>
      </c>
      <c r="K738" s="4" t="s">
        <v>780</v>
      </c>
    </row>
    <row r="739" spans="1:11" ht="12.75">
      <c r="A739" s="8">
        <v>738</v>
      </c>
      <c r="B739" s="12" t="s">
        <v>400</v>
      </c>
      <c r="C739" s="12" t="s">
        <v>884</v>
      </c>
      <c r="D739" s="12" t="s">
        <v>21</v>
      </c>
      <c r="E739" s="11">
        <v>39961</v>
      </c>
      <c r="F739" s="13"/>
      <c r="G739" s="10" t="s">
        <v>1</v>
      </c>
      <c r="H739" s="7"/>
      <c r="I739" s="7" t="str">
        <f t="shared" si="12"/>
        <v>Amelie Robinson</v>
      </c>
      <c r="K739" s="4" t="s">
        <v>780</v>
      </c>
    </row>
    <row r="740" spans="1:11" ht="12.75">
      <c r="A740" s="8">
        <v>739</v>
      </c>
      <c r="B740" s="12" t="s">
        <v>89</v>
      </c>
      <c r="C740" s="12" t="s">
        <v>101</v>
      </c>
      <c r="D740" s="12" t="s">
        <v>21</v>
      </c>
      <c r="E740" s="11">
        <v>39254</v>
      </c>
      <c r="F740" s="12" t="s">
        <v>885</v>
      </c>
      <c r="G740" s="8" t="s">
        <v>63</v>
      </c>
      <c r="H740" s="7"/>
      <c r="I740" s="7" t="str">
        <f t="shared" si="12"/>
        <v>Ellie MacDonald</v>
      </c>
      <c r="K740" s="4" t="s">
        <v>780</v>
      </c>
    </row>
    <row r="741" spans="1:11" ht="12.75">
      <c r="A741" s="8">
        <v>740</v>
      </c>
      <c r="B741" s="12" t="s">
        <v>100</v>
      </c>
      <c r="C741" s="12" t="s">
        <v>99</v>
      </c>
      <c r="D741" s="12" t="s">
        <v>17</v>
      </c>
      <c r="E741" s="11">
        <v>37633</v>
      </c>
      <c r="F741" s="14" t="s">
        <v>98</v>
      </c>
      <c r="G741" s="10" t="s">
        <v>94</v>
      </c>
      <c r="H741" s="7"/>
      <c r="I741" s="7" t="str">
        <f t="shared" si="12"/>
        <v>Spencer Bardsley</v>
      </c>
      <c r="K741" s="4" t="s">
        <v>780</v>
      </c>
    </row>
    <row r="742" spans="1:11" ht="12.75">
      <c r="A742" s="8">
        <v>741</v>
      </c>
      <c r="B742" s="12" t="s">
        <v>97</v>
      </c>
      <c r="C742" s="12" t="s">
        <v>96</v>
      </c>
      <c r="D742" s="12" t="s">
        <v>17</v>
      </c>
      <c r="E742" s="11">
        <v>39294</v>
      </c>
      <c r="F742" s="13" t="s">
        <v>95</v>
      </c>
      <c r="G742" s="10" t="s">
        <v>94</v>
      </c>
      <c r="H742" s="7"/>
      <c r="I742" s="7" t="str">
        <f t="shared" si="12"/>
        <v>Noah Carson</v>
      </c>
      <c r="K742" s="4" t="s">
        <v>780</v>
      </c>
    </row>
    <row r="743" spans="1:11" ht="12.75">
      <c r="A743" s="8">
        <v>742</v>
      </c>
      <c r="B743" s="12" t="s">
        <v>26</v>
      </c>
      <c r="C743" s="12" t="s">
        <v>45</v>
      </c>
      <c r="D743" s="12" t="s">
        <v>17</v>
      </c>
      <c r="E743" s="11">
        <v>39261</v>
      </c>
      <c r="F743" s="12" t="s">
        <v>886</v>
      </c>
      <c r="G743" s="10" t="s">
        <v>73</v>
      </c>
      <c r="H743" s="7"/>
      <c r="I743" s="7" t="str">
        <f t="shared" si="12"/>
        <v>Ryan Ross</v>
      </c>
      <c r="K743" s="4" t="s">
        <v>780</v>
      </c>
    </row>
    <row r="744" spans="1:11" ht="12.75">
      <c r="A744" s="8">
        <v>743</v>
      </c>
      <c r="B744" s="12" t="s">
        <v>93</v>
      </c>
      <c r="C744" s="12" t="s">
        <v>92</v>
      </c>
      <c r="D744" s="12" t="s">
        <v>17</v>
      </c>
      <c r="E744" s="11">
        <v>39451</v>
      </c>
      <c r="F744" s="12" t="s">
        <v>887</v>
      </c>
      <c r="G744" s="10" t="s">
        <v>73</v>
      </c>
      <c r="H744" s="7"/>
      <c r="I744" s="7" t="str">
        <f t="shared" si="12"/>
        <v>William Sendall</v>
      </c>
      <c r="K744" s="4" t="s">
        <v>780</v>
      </c>
    </row>
    <row r="745" spans="1:11" ht="12.75">
      <c r="A745" s="8">
        <v>744</v>
      </c>
      <c r="B745" s="12" t="s">
        <v>105</v>
      </c>
      <c r="C745" s="12" t="s">
        <v>335</v>
      </c>
      <c r="D745" s="12" t="s">
        <v>17</v>
      </c>
      <c r="E745" s="11">
        <v>39039</v>
      </c>
      <c r="F745" s="12"/>
      <c r="G745" s="10" t="s">
        <v>73</v>
      </c>
      <c r="H745" s="7"/>
      <c r="I745" s="7" t="str">
        <f t="shared" si="12"/>
        <v>Harry Comisso</v>
      </c>
      <c r="K745" s="4" t="s">
        <v>780</v>
      </c>
    </row>
    <row r="746" spans="1:11" ht="12.75">
      <c r="A746" s="8">
        <v>745</v>
      </c>
      <c r="B746" s="12" t="s">
        <v>54</v>
      </c>
      <c r="C746" s="12" t="s">
        <v>91</v>
      </c>
      <c r="D746" s="12" t="s">
        <v>17</v>
      </c>
      <c r="E746" s="11">
        <v>38866</v>
      </c>
      <c r="F746" s="13" t="s">
        <v>90</v>
      </c>
      <c r="G746" s="10" t="s">
        <v>73</v>
      </c>
      <c r="H746" s="7"/>
      <c r="I746" s="7" t="str">
        <f t="shared" si="12"/>
        <v>Sam Coull</v>
      </c>
      <c r="K746" s="4" t="s">
        <v>780</v>
      </c>
    </row>
    <row r="747" spans="1:11" ht="12.75">
      <c r="A747" s="8">
        <v>746</v>
      </c>
      <c r="B747" s="12" t="s">
        <v>89</v>
      </c>
      <c r="C747" s="12" t="s">
        <v>88</v>
      </c>
      <c r="D747" s="12" t="s">
        <v>17</v>
      </c>
      <c r="E747" s="11"/>
      <c r="F747" s="14" t="s">
        <v>87</v>
      </c>
      <c r="G747" s="10" t="s">
        <v>73</v>
      </c>
      <c r="H747" s="7"/>
      <c r="I747" s="7" t="str">
        <f t="shared" si="12"/>
        <v>Fraser MacDonald</v>
      </c>
      <c r="K747" s="4" t="s">
        <v>780</v>
      </c>
    </row>
    <row r="748" spans="1:11" ht="12.75">
      <c r="A748" s="8">
        <v>747</v>
      </c>
      <c r="B748" s="12" t="s">
        <v>26</v>
      </c>
      <c r="C748" s="12" t="s">
        <v>88</v>
      </c>
      <c r="D748" s="12" t="s">
        <v>17</v>
      </c>
      <c r="E748" s="11">
        <v>39261</v>
      </c>
      <c r="F748" s="14" t="s">
        <v>888</v>
      </c>
      <c r="G748" s="10" t="s">
        <v>73</v>
      </c>
      <c r="H748" s="7"/>
      <c r="I748" s="7" t="str">
        <f t="shared" si="12"/>
        <v>Fraser Ross</v>
      </c>
      <c r="K748" s="4" t="s">
        <v>780</v>
      </c>
    </row>
    <row r="749" spans="1:11" ht="12.75">
      <c r="A749" s="8">
        <v>748</v>
      </c>
      <c r="B749" s="12" t="s">
        <v>889</v>
      </c>
      <c r="C749" s="12" t="s">
        <v>203</v>
      </c>
      <c r="D749" s="12" t="s">
        <v>21</v>
      </c>
      <c r="E749" s="11">
        <v>39106</v>
      </c>
      <c r="F749" s="14"/>
      <c r="G749" s="10" t="s">
        <v>63</v>
      </c>
      <c r="H749" s="7"/>
      <c r="I749" s="7" t="str">
        <f t="shared" si="12"/>
        <v>Eilidh Will</v>
      </c>
      <c r="K749" s="4" t="s">
        <v>780</v>
      </c>
    </row>
    <row r="750" spans="1:11" ht="12.75">
      <c r="A750" s="8">
        <v>749</v>
      </c>
      <c r="B750" s="12" t="s">
        <v>83</v>
      </c>
      <c r="C750" s="12" t="s">
        <v>86</v>
      </c>
      <c r="D750" s="12" t="s">
        <v>17</v>
      </c>
      <c r="E750" s="11">
        <v>39340</v>
      </c>
      <c r="F750" s="13" t="s">
        <v>85</v>
      </c>
      <c r="G750" s="10" t="s">
        <v>73</v>
      </c>
      <c r="H750" s="7"/>
      <c r="I750" s="7" t="str">
        <f t="shared" si="12"/>
        <v>Struan Ellen</v>
      </c>
      <c r="K750" s="4" t="s">
        <v>780</v>
      </c>
    </row>
    <row r="751" spans="1:11" ht="12.75">
      <c r="A751" s="8">
        <v>750</v>
      </c>
      <c r="B751" s="12" t="s">
        <v>83</v>
      </c>
      <c r="C751" s="12" t="s">
        <v>84</v>
      </c>
      <c r="D751" s="12" t="s">
        <v>17</v>
      </c>
      <c r="E751" s="11">
        <v>38401</v>
      </c>
      <c r="F751" s="13" t="s">
        <v>69</v>
      </c>
      <c r="G751" s="10" t="s">
        <v>31</v>
      </c>
      <c r="H751" s="7"/>
      <c r="I751" s="7" t="str">
        <f t="shared" si="12"/>
        <v>Ruaridh Ellen</v>
      </c>
      <c r="K751" s="4" t="s">
        <v>780</v>
      </c>
    </row>
    <row r="752" spans="1:11" ht="12.75">
      <c r="A752" s="8">
        <v>751</v>
      </c>
      <c r="B752" s="12" t="s">
        <v>83</v>
      </c>
      <c r="C752" s="12" t="s">
        <v>82</v>
      </c>
      <c r="D752" s="12" t="s">
        <v>17</v>
      </c>
      <c r="E752" s="11">
        <v>37587</v>
      </c>
      <c r="F752" s="14" t="s">
        <v>81</v>
      </c>
      <c r="G752" s="10" t="s">
        <v>73</v>
      </c>
      <c r="H752" s="7"/>
      <c r="I752" s="7" t="str">
        <f t="shared" si="12"/>
        <v>Alex Ellen</v>
      </c>
      <c r="K752" s="4" t="s">
        <v>780</v>
      </c>
    </row>
    <row r="753" spans="1:11" ht="12.75">
      <c r="A753" s="8">
        <v>752</v>
      </c>
      <c r="B753" s="12" t="s">
        <v>80</v>
      </c>
      <c r="C753" s="12" t="s">
        <v>79</v>
      </c>
      <c r="D753" s="12" t="s">
        <v>17</v>
      </c>
      <c r="E753" s="11">
        <v>38932</v>
      </c>
      <c r="F753" s="14" t="s">
        <v>78</v>
      </c>
      <c r="G753" s="10" t="s">
        <v>73</v>
      </c>
      <c r="H753" s="7"/>
      <c r="I753" s="7" t="str">
        <f t="shared" si="12"/>
        <v>Zak Fearn</v>
      </c>
      <c r="K753" s="4" t="s">
        <v>780</v>
      </c>
    </row>
    <row r="754" spans="1:11" ht="12.75">
      <c r="A754" s="8">
        <v>753</v>
      </c>
      <c r="B754" s="12" t="s">
        <v>566</v>
      </c>
      <c r="C754" s="12" t="s">
        <v>890</v>
      </c>
      <c r="D754" s="12" t="s">
        <v>21</v>
      </c>
      <c r="E754" s="11">
        <v>38718</v>
      </c>
      <c r="F754" s="14"/>
      <c r="G754" s="10" t="s">
        <v>131</v>
      </c>
      <c r="H754" s="7"/>
      <c r="I754" s="7" t="str">
        <f t="shared" si="12"/>
        <v>Mhairi MacKenzie</v>
      </c>
      <c r="K754" s="4" t="s">
        <v>780</v>
      </c>
    </row>
    <row r="755" spans="1:11" ht="12.75">
      <c r="A755" s="8">
        <v>754</v>
      </c>
      <c r="B755" s="12" t="s">
        <v>874</v>
      </c>
      <c r="C755" s="12" t="s">
        <v>875</v>
      </c>
      <c r="D755" s="12" t="s">
        <v>17</v>
      </c>
      <c r="E755" s="11">
        <v>39012</v>
      </c>
      <c r="F755" s="14"/>
      <c r="G755" s="10" t="s">
        <v>73</v>
      </c>
      <c r="H755" s="7"/>
      <c r="I755" s="7" t="str">
        <f t="shared" si="12"/>
        <v>Shaun Golden</v>
      </c>
      <c r="K755" s="4" t="s">
        <v>780</v>
      </c>
    </row>
    <row r="756" spans="1:11" ht="12.75">
      <c r="A756" s="8">
        <v>755</v>
      </c>
      <c r="B756" s="12" t="s">
        <v>77</v>
      </c>
      <c r="C756" s="12" t="s">
        <v>76</v>
      </c>
      <c r="D756" s="12" t="s">
        <v>17</v>
      </c>
      <c r="E756" s="11">
        <v>36827</v>
      </c>
      <c r="F756" s="13" t="s">
        <v>75</v>
      </c>
      <c r="G756" s="10" t="s">
        <v>73</v>
      </c>
      <c r="H756" s="7"/>
      <c r="I756" s="7" t="str">
        <f t="shared" si="12"/>
        <v>Hamish Hickey</v>
      </c>
      <c r="K756" s="4" t="s">
        <v>780</v>
      </c>
    </row>
    <row r="757" spans="1:11" ht="12.75">
      <c r="A757" s="8">
        <v>756</v>
      </c>
      <c r="B757" s="12"/>
      <c r="C757" s="12"/>
      <c r="D757" s="12"/>
      <c r="E757" s="11"/>
      <c r="F757" s="13"/>
      <c r="G757" s="10"/>
      <c r="H757" s="7"/>
      <c r="I757" s="7" t="str">
        <f t="shared" si="12"/>
        <v> </v>
      </c>
      <c r="K757" s="4" t="s">
        <v>780</v>
      </c>
    </row>
    <row r="758" spans="1:11" ht="12.75">
      <c r="A758" s="8">
        <v>757</v>
      </c>
      <c r="B758" s="12"/>
      <c r="C758" s="12"/>
      <c r="D758" s="12"/>
      <c r="E758" s="11"/>
      <c r="F758" s="13"/>
      <c r="G758" s="10"/>
      <c r="H758" s="7"/>
      <c r="I758" s="7" t="str">
        <f t="shared" si="12"/>
        <v> </v>
      </c>
      <c r="K758" s="4" t="s">
        <v>780</v>
      </c>
    </row>
    <row r="759" spans="1:11" ht="12.75">
      <c r="A759" s="8">
        <v>758</v>
      </c>
      <c r="B759" s="12"/>
      <c r="C759" s="12"/>
      <c r="D759" s="12"/>
      <c r="E759" s="11"/>
      <c r="F759" s="13"/>
      <c r="G759" s="10"/>
      <c r="H759" s="7"/>
      <c r="I759" s="7" t="str">
        <f t="shared" si="12"/>
        <v> </v>
      </c>
      <c r="K759" s="4" t="s">
        <v>780</v>
      </c>
    </row>
    <row r="760" spans="1:11" ht="12.75">
      <c r="A760" s="8">
        <v>759</v>
      </c>
      <c r="B760" s="12"/>
      <c r="C760" s="12"/>
      <c r="D760" s="12"/>
      <c r="E760" s="11"/>
      <c r="F760" s="13"/>
      <c r="G760" s="10"/>
      <c r="H760" s="7"/>
      <c r="I760" s="7" t="str">
        <f t="shared" si="12"/>
        <v> </v>
      </c>
      <c r="K760" s="4" t="s">
        <v>780</v>
      </c>
    </row>
    <row r="761" spans="1:11" ht="12.75">
      <c r="A761" s="8">
        <v>760</v>
      </c>
      <c r="B761" s="12" t="s">
        <v>26</v>
      </c>
      <c r="C761" s="12" t="s">
        <v>74</v>
      </c>
      <c r="D761" s="12" t="s">
        <v>17</v>
      </c>
      <c r="E761" s="11">
        <v>39637</v>
      </c>
      <c r="F761" s="14" t="s">
        <v>891</v>
      </c>
      <c r="G761" s="10" t="s">
        <v>73</v>
      </c>
      <c r="H761" s="7"/>
      <c r="I761" s="7" t="str">
        <f t="shared" si="12"/>
        <v>George Ross</v>
      </c>
      <c r="K761" s="4" t="s">
        <v>780</v>
      </c>
    </row>
    <row r="762" spans="1:11" ht="12.75">
      <c r="A762" s="8">
        <v>761</v>
      </c>
      <c r="B762" s="12" t="s">
        <v>72</v>
      </c>
      <c r="C762" s="12" t="s">
        <v>71</v>
      </c>
      <c r="D762" s="12" t="s">
        <v>17</v>
      </c>
      <c r="E762" s="11">
        <v>38384</v>
      </c>
      <c r="F762" s="14" t="s">
        <v>892</v>
      </c>
      <c r="G762" s="10" t="s">
        <v>31</v>
      </c>
      <c r="H762" s="7"/>
      <c r="I762" s="7" t="str">
        <f t="shared" si="12"/>
        <v>Taylor Denovan</v>
      </c>
      <c r="K762" s="4" t="s">
        <v>780</v>
      </c>
    </row>
    <row r="763" spans="1:11" ht="12.75">
      <c r="A763" s="8">
        <v>762</v>
      </c>
      <c r="B763" s="12" t="s">
        <v>70</v>
      </c>
      <c r="C763" s="12" t="s">
        <v>39</v>
      </c>
      <c r="D763" s="12" t="s">
        <v>17</v>
      </c>
      <c r="E763" s="11">
        <v>37974</v>
      </c>
      <c r="F763" s="13" t="s">
        <v>69</v>
      </c>
      <c r="G763" s="10" t="s">
        <v>31</v>
      </c>
      <c r="H763" s="7"/>
      <c r="I763" s="7" t="str">
        <f t="shared" si="12"/>
        <v>Alister MacKay</v>
      </c>
      <c r="K763" s="4" t="s">
        <v>780</v>
      </c>
    </row>
    <row r="764" spans="1:11" ht="12.75">
      <c r="A764" s="8">
        <v>763</v>
      </c>
      <c r="B764" s="12" t="s">
        <v>1199</v>
      </c>
      <c r="C764" s="12" t="s">
        <v>68</v>
      </c>
      <c r="D764" s="12" t="s">
        <v>21</v>
      </c>
      <c r="E764" s="11">
        <v>39517</v>
      </c>
      <c r="F764" s="13" t="s">
        <v>67</v>
      </c>
      <c r="G764" s="10" t="s">
        <v>63</v>
      </c>
      <c r="H764" s="7"/>
      <c r="I764" s="7" t="str">
        <f>C764&amp;" "&amp;B764</f>
        <v>Connie Mackain</v>
      </c>
      <c r="K764" s="4" t="s">
        <v>780</v>
      </c>
    </row>
    <row r="765" spans="1:11" ht="12.75">
      <c r="A765" s="8">
        <v>764</v>
      </c>
      <c r="B765" s="12"/>
      <c r="C765" s="12"/>
      <c r="D765" s="12"/>
      <c r="E765" s="11"/>
      <c r="F765" s="13"/>
      <c r="G765" s="10"/>
      <c r="H765" s="7"/>
      <c r="I765" s="7" t="str">
        <f aca="true" t="shared" si="13" ref="I765:I770">C765&amp;" "&amp;B765</f>
        <v> </v>
      </c>
      <c r="K765" s="4" t="s">
        <v>780</v>
      </c>
    </row>
    <row r="766" spans="1:11" ht="12.75">
      <c r="A766" s="8">
        <v>765</v>
      </c>
      <c r="B766" s="12" t="s">
        <v>66</v>
      </c>
      <c r="C766" s="12" t="s">
        <v>65</v>
      </c>
      <c r="D766" s="12" t="s">
        <v>21</v>
      </c>
      <c r="E766" s="11">
        <v>39610</v>
      </c>
      <c r="F766" s="13" t="s">
        <v>893</v>
      </c>
      <c r="G766" s="10" t="s">
        <v>63</v>
      </c>
      <c r="H766" s="7"/>
      <c r="I766" s="7" t="str">
        <f t="shared" si="13"/>
        <v>Amelia Mackenzie</v>
      </c>
      <c r="K766" s="4" t="s">
        <v>780</v>
      </c>
    </row>
    <row r="767" spans="1:11" ht="12.75">
      <c r="A767" s="8">
        <v>766</v>
      </c>
      <c r="B767" s="12"/>
      <c r="C767" s="12"/>
      <c r="D767" s="12"/>
      <c r="E767" s="11"/>
      <c r="F767" s="13"/>
      <c r="G767" s="10"/>
      <c r="H767" s="7"/>
      <c r="I767" s="7" t="str">
        <f t="shared" si="13"/>
        <v> </v>
      </c>
      <c r="K767" s="4" t="s">
        <v>780</v>
      </c>
    </row>
    <row r="768" spans="1:11" ht="12.75">
      <c r="A768" s="8">
        <v>767</v>
      </c>
      <c r="B768" s="12" t="s">
        <v>62</v>
      </c>
      <c r="C768" s="12" t="s">
        <v>61</v>
      </c>
      <c r="D768" s="12" t="s">
        <v>17</v>
      </c>
      <c r="E768" s="11">
        <v>38687</v>
      </c>
      <c r="F768" s="14" t="s">
        <v>60</v>
      </c>
      <c r="G768" s="10" t="s">
        <v>31</v>
      </c>
      <c r="H768" s="7"/>
      <c r="I768" s="7" t="str">
        <f t="shared" si="13"/>
        <v>Douglas MacLennan</v>
      </c>
      <c r="K768" s="4" t="s">
        <v>780</v>
      </c>
    </row>
    <row r="769" spans="1:11" ht="12.75">
      <c r="A769" s="8">
        <v>768</v>
      </c>
      <c r="B769" s="12"/>
      <c r="C769" s="12"/>
      <c r="D769" s="12"/>
      <c r="E769" s="11"/>
      <c r="F769" s="14"/>
      <c r="G769" s="10"/>
      <c r="H769" s="7"/>
      <c r="I769" s="7" t="str">
        <f t="shared" si="13"/>
        <v> </v>
      </c>
      <c r="K769" s="4" t="s">
        <v>780</v>
      </c>
    </row>
    <row r="770" spans="1:11" ht="12.75">
      <c r="A770" s="8">
        <v>769</v>
      </c>
      <c r="B770" s="12"/>
      <c r="C770" s="12"/>
      <c r="D770" s="12"/>
      <c r="E770" s="11"/>
      <c r="F770" s="14"/>
      <c r="G770" s="10"/>
      <c r="H770" s="7"/>
      <c r="I770" s="7" t="str">
        <f t="shared" si="13"/>
        <v> </v>
      </c>
      <c r="K770" s="4" t="s">
        <v>780</v>
      </c>
    </row>
    <row r="771" spans="1:11" ht="12.75">
      <c r="A771" s="8">
        <v>770</v>
      </c>
      <c r="B771" s="12"/>
      <c r="C771" s="12"/>
      <c r="D771" s="12"/>
      <c r="E771" s="11"/>
      <c r="F771" s="14"/>
      <c r="G771" s="10"/>
      <c r="H771" s="7"/>
      <c r="I771" s="7">
        <f aca="true" t="shared" si="14" ref="I771:I800">C771&amp;""&amp;B771</f>
      </c>
      <c r="K771" s="4" t="s">
        <v>780</v>
      </c>
    </row>
    <row r="772" spans="1:11" ht="12.75">
      <c r="A772" s="8">
        <v>771</v>
      </c>
      <c r="B772" s="12"/>
      <c r="C772" s="12"/>
      <c r="D772" s="12"/>
      <c r="E772" s="11"/>
      <c r="F772" s="14"/>
      <c r="G772" s="10"/>
      <c r="H772" s="7"/>
      <c r="I772" s="7">
        <f t="shared" si="14"/>
      </c>
      <c r="K772" s="4" t="s">
        <v>780</v>
      </c>
    </row>
    <row r="773" spans="1:11" ht="12.75">
      <c r="A773" s="8">
        <v>772</v>
      </c>
      <c r="B773" s="12" t="s">
        <v>36</v>
      </c>
      <c r="C773" s="12" t="s">
        <v>59</v>
      </c>
      <c r="D773" s="12" t="s">
        <v>17</v>
      </c>
      <c r="E773" s="11">
        <v>36053</v>
      </c>
      <c r="F773" s="13" t="s">
        <v>58</v>
      </c>
      <c r="G773" s="10" t="s">
        <v>31</v>
      </c>
      <c r="H773" s="7"/>
      <c r="I773" s="7" t="str">
        <f t="shared" si="14"/>
        <v>LoganMathieson</v>
      </c>
      <c r="K773" s="4" t="s">
        <v>780</v>
      </c>
    </row>
    <row r="774" spans="1:11" ht="12.75">
      <c r="A774" s="8">
        <v>773</v>
      </c>
      <c r="B774" s="12" t="s">
        <v>57</v>
      </c>
      <c r="C774" s="12" t="s">
        <v>56</v>
      </c>
      <c r="D774" s="12" t="s">
        <v>17</v>
      </c>
      <c r="E774" s="11">
        <v>37626</v>
      </c>
      <c r="F774" s="13" t="s">
        <v>55</v>
      </c>
      <c r="G774" s="10" t="s">
        <v>31</v>
      </c>
      <c r="H774" s="7"/>
      <c r="I774" s="7" t="str">
        <f t="shared" si="14"/>
        <v>DannyMcPake</v>
      </c>
      <c r="K774" s="4" t="s">
        <v>780</v>
      </c>
    </row>
    <row r="775" spans="1:11" ht="12.75">
      <c r="A775" s="8">
        <v>774</v>
      </c>
      <c r="B775" s="12"/>
      <c r="C775" s="12"/>
      <c r="D775" s="12"/>
      <c r="E775" s="11"/>
      <c r="F775" s="13"/>
      <c r="G775" s="10"/>
      <c r="H775" s="7"/>
      <c r="I775" s="7">
        <f t="shared" si="14"/>
      </c>
      <c r="K775" s="4" t="s">
        <v>780</v>
      </c>
    </row>
    <row r="776" spans="1:11" ht="12.75">
      <c r="A776" s="8">
        <v>775</v>
      </c>
      <c r="B776" s="12"/>
      <c r="C776" s="12"/>
      <c r="D776" s="12"/>
      <c r="E776" s="11"/>
      <c r="F776" s="13"/>
      <c r="G776" s="10"/>
      <c r="H776" s="7"/>
      <c r="I776" s="7">
        <f t="shared" si="14"/>
      </c>
      <c r="K776" s="4" t="s">
        <v>780</v>
      </c>
    </row>
    <row r="777" spans="1:11" ht="12.75">
      <c r="A777" s="8">
        <v>776</v>
      </c>
      <c r="B777" s="12"/>
      <c r="C777" s="12"/>
      <c r="D777" s="12"/>
      <c r="E777" s="11"/>
      <c r="F777" s="13"/>
      <c r="G777" s="10"/>
      <c r="H777" s="7"/>
      <c r="I777" s="7">
        <f t="shared" si="14"/>
      </c>
      <c r="K777" s="4" t="s">
        <v>780</v>
      </c>
    </row>
    <row r="778" spans="1:11" ht="12.75">
      <c r="A778" s="8">
        <v>777</v>
      </c>
      <c r="B778" s="12" t="s">
        <v>54</v>
      </c>
      <c r="C778" s="12" t="s">
        <v>53</v>
      </c>
      <c r="D778" s="12" t="s">
        <v>17</v>
      </c>
      <c r="E778" s="11">
        <v>27201</v>
      </c>
      <c r="F778" s="13" t="s">
        <v>52</v>
      </c>
      <c r="G778" s="10" t="s">
        <v>37</v>
      </c>
      <c r="H778" s="7"/>
      <c r="I778" s="7" t="str">
        <f t="shared" si="14"/>
        <v>EoinCoull</v>
      </c>
      <c r="K778" s="4" t="s">
        <v>780</v>
      </c>
    </row>
    <row r="779" spans="1:11" ht="12.75">
      <c r="A779" s="8">
        <v>778</v>
      </c>
      <c r="B779" s="12"/>
      <c r="C779" s="12"/>
      <c r="D779" s="12"/>
      <c r="E779" s="11"/>
      <c r="F779" s="13"/>
      <c r="G779" s="10"/>
      <c r="H779" s="7"/>
      <c r="I779" s="7">
        <f t="shared" si="14"/>
      </c>
      <c r="K779" s="4" t="s">
        <v>780</v>
      </c>
    </row>
    <row r="780" spans="1:11" ht="12.75">
      <c r="A780" s="8">
        <v>779</v>
      </c>
      <c r="B780" s="12" t="s">
        <v>51</v>
      </c>
      <c r="C780" s="12" t="s">
        <v>50</v>
      </c>
      <c r="D780" s="12" t="s">
        <v>17</v>
      </c>
      <c r="E780" s="11">
        <v>36078</v>
      </c>
      <c r="F780" s="13" t="s">
        <v>49</v>
      </c>
      <c r="G780" s="10" t="s">
        <v>37</v>
      </c>
      <c r="H780" s="7"/>
      <c r="I780" s="7" t="str">
        <f t="shared" si="14"/>
        <v>DanielMcFarlane</v>
      </c>
      <c r="K780" s="4" t="s">
        <v>780</v>
      </c>
    </row>
    <row r="781" spans="1:11" ht="12.75">
      <c r="A781" s="8">
        <v>780</v>
      </c>
      <c r="B781" s="12"/>
      <c r="C781" s="12"/>
      <c r="D781" s="12"/>
      <c r="E781" s="11"/>
      <c r="F781" s="13"/>
      <c r="G781" s="10"/>
      <c r="H781" s="7"/>
      <c r="I781" s="7">
        <f t="shared" si="14"/>
      </c>
      <c r="K781" s="4" t="s">
        <v>780</v>
      </c>
    </row>
    <row r="782" spans="1:11" ht="12.75">
      <c r="A782" s="8">
        <v>781</v>
      </c>
      <c r="B782" s="12"/>
      <c r="C782" s="12"/>
      <c r="D782" s="12"/>
      <c r="E782" s="11"/>
      <c r="F782" s="13"/>
      <c r="G782" s="10"/>
      <c r="H782" s="7"/>
      <c r="I782" s="7">
        <f t="shared" si="14"/>
      </c>
      <c r="K782" s="4" t="s">
        <v>780</v>
      </c>
    </row>
    <row r="783" spans="1:11" ht="12.75">
      <c r="A783" s="8">
        <v>782</v>
      </c>
      <c r="B783" s="12"/>
      <c r="C783" s="12"/>
      <c r="D783" s="12"/>
      <c r="E783" s="11"/>
      <c r="F783" s="13"/>
      <c r="G783" s="10"/>
      <c r="H783" s="7"/>
      <c r="I783" s="7">
        <f t="shared" si="14"/>
      </c>
      <c r="K783" s="4" t="s">
        <v>780</v>
      </c>
    </row>
    <row r="784" spans="1:11" ht="12.75">
      <c r="A784" s="8">
        <v>783</v>
      </c>
      <c r="B784" s="12"/>
      <c r="C784" s="12"/>
      <c r="D784" s="12"/>
      <c r="E784" s="11"/>
      <c r="F784" s="13"/>
      <c r="G784" s="10"/>
      <c r="H784" s="7"/>
      <c r="I784" s="7">
        <f t="shared" si="14"/>
      </c>
      <c r="K784" s="4" t="s">
        <v>780</v>
      </c>
    </row>
    <row r="785" spans="1:11" ht="12.75">
      <c r="A785" s="8">
        <v>784</v>
      </c>
      <c r="B785" s="12"/>
      <c r="C785" s="12"/>
      <c r="D785" s="12"/>
      <c r="E785" s="11"/>
      <c r="F785" s="13"/>
      <c r="G785" s="10"/>
      <c r="H785" s="7"/>
      <c r="I785" s="7">
        <f t="shared" si="14"/>
      </c>
      <c r="K785" s="4" t="s">
        <v>780</v>
      </c>
    </row>
    <row r="786" spans="1:11" ht="12.75">
      <c r="A786" s="8">
        <v>785</v>
      </c>
      <c r="B786" s="12" t="s">
        <v>48</v>
      </c>
      <c r="C786" s="12" t="s">
        <v>47</v>
      </c>
      <c r="D786" s="12" t="s">
        <v>17</v>
      </c>
      <c r="E786" s="11">
        <v>25086</v>
      </c>
      <c r="F786" s="13" t="s">
        <v>46</v>
      </c>
      <c r="G786" s="10" t="s">
        <v>16</v>
      </c>
      <c r="H786" s="7"/>
      <c r="I786" s="7" t="str">
        <f t="shared" si="14"/>
        <v>DavidOgilvie</v>
      </c>
      <c r="K786" s="4" t="s">
        <v>780</v>
      </c>
    </row>
    <row r="787" spans="1:11" ht="12.75">
      <c r="A787" s="8">
        <v>786</v>
      </c>
      <c r="B787" s="12"/>
      <c r="C787" s="12"/>
      <c r="D787" s="12"/>
      <c r="E787" s="11"/>
      <c r="F787" s="13"/>
      <c r="G787" s="10"/>
      <c r="H787" s="7"/>
      <c r="I787" s="7">
        <f t="shared" si="14"/>
      </c>
      <c r="K787" s="4" t="s">
        <v>780</v>
      </c>
    </row>
    <row r="788" spans="1:11" ht="12.75">
      <c r="A788" s="8">
        <v>787</v>
      </c>
      <c r="B788" s="12"/>
      <c r="C788" s="12"/>
      <c r="D788" s="12"/>
      <c r="E788" s="11"/>
      <c r="F788" s="13"/>
      <c r="G788" s="10"/>
      <c r="H788" s="7"/>
      <c r="I788" s="7">
        <f t="shared" si="14"/>
      </c>
      <c r="K788" s="4" t="s">
        <v>780</v>
      </c>
    </row>
    <row r="789" spans="1:11" ht="12.75">
      <c r="A789" s="8">
        <v>788</v>
      </c>
      <c r="B789" s="12"/>
      <c r="C789" s="12"/>
      <c r="D789" s="12"/>
      <c r="E789" s="11"/>
      <c r="F789" s="13"/>
      <c r="G789" s="10"/>
      <c r="H789" s="7"/>
      <c r="I789" s="7">
        <f t="shared" si="14"/>
      </c>
      <c r="K789" s="4" t="s">
        <v>780</v>
      </c>
    </row>
    <row r="790" spans="1:11" ht="12.75">
      <c r="A790" s="8">
        <v>789</v>
      </c>
      <c r="B790" s="12"/>
      <c r="C790" s="12"/>
      <c r="D790" s="12"/>
      <c r="E790" s="11"/>
      <c r="F790" s="13"/>
      <c r="G790" s="10"/>
      <c r="H790" s="7"/>
      <c r="I790" s="7">
        <f t="shared" si="14"/>
      </c>
      <c r="K790" s="4" t="s">
        <v>780</v>
      </c>
    </row>
    <row r="791" spans="1:11" ht="12.75">
      <c r="A791" s="8">
        <v>790</v>
      </c>
      <c r="B791" s="12"/>
      <c r="C791" s="12"/>
      <c r="D791" s="12"/>
      <c r="E791" s="11"/>
      <c r="F791" s="13"/>
      <c r="G791" s="10"/>
      <c r="H791" s="7"/>
      <c r="I791" s="7">
        <f t="shared" si="14"/>
      </c>
      <c r="K791" s="4" t="s">
        <v>780</v>
      </c>
    </row>
    <row r="792" spans="1:11" ht="12.75">
      <c r="A792" s="8">
        <v>791</v>
      </c>
      <c r="B792" s="12" t="s">
        <v>43</v>
      </c>
      <c r="C792" s="12" t="s">
        <v>45</v>
      </c>
      <c r="D792" s="12" t="s">
        <v>17</v>
      </c>
      <c r="E792" s="11">
        <v>38611</v>
      </c>
      <c r="F792" s="13" t="s">
        <v>44</v>
      </c>
      <c r="G792" s="10" t="s">
        <v>31</v>
      </c>
      <c r="H792" s="7"/>
      <c r="I792" s="7" t="str">
        <f t="shared" si="14"/>
        <v>RyanSutherland</v>
      </c>
      <c r="K792" s="4" t="s">
        <v>780</v>
      </c>
    </row>
    <row r="793" spans="1:11" ht="12.75">
      <c r="A793" s="8">
        <v>792</v>
      </c>
      <c r="B793" s="12"/>
      <c r="C793" s="12"/>
      <c r="D793" s="12"/>
      <c r="E793" s="11"/>
      <c r="F793" s="13"/>
      <c r="G793" s="10"/>
      <c r="H793" s="7"/>
      <c r="I793" s="7">
        <f t="shared" si="14"/>
      </c>
      <c r="K793" s="4" t="s">
        <v>780</v>
      </c>
    </row>
    <row r="794" spans="1:11" ht="12.75">
      <c r="A794" s="8">
        <v>793</v>
      </c>
      <c r="B794" s="12" t="s">
        <v>43</v>
      </c>
      <c r="C794" s="12" t="s">
        <v>42</v>
      </c>
      <c r="D794" s="12" t="s">
        <v>17</v>
      </c>
      <c r="E794" s="11">
        <v>37511</v>
      </c>
      <c r="F794" s="13" t="s">
        <v>41</v>
      </c>
      <c r="G794" s="10" t="s">
        <v>37</v>
      </c>
      <c r="H794" s="7"/>
      <c r="I794" s="7" t="str">
        <f t="shared" si="14"/>
        <v>KyleSutherland</v>
      </c>
      <c r="K794" s="4" t="s">
        <v>780</v>
      </c>
    </row>
    <row r="795" spans="1:11" ht="12.75">
      <c r="A795" s="8">
        <v>794</v>
      </c>
      <c r="B795" s="12"/>
      <c r="C795" s="12"/>
      <c r="D795" s="12"/>
      <c r="E795" s="11"/>
      <c r="F795" s="13"/>
      <c r="G795" s="10"/>
      <c r="H795" s="7"/>
      <c r="I795" s="7">
        <f t="shared" si="14"/>
      </c>
      <c r="K795" s="4" t="s">
        <v>780</v>
      </c>
    </row>
    <row r="796" spans="1:11" ht="12.75">
      <c r="A796" s="8">
        <v>795</v>
      </c>
      <c r="B796" s="12"/>
      <c r="C796" s="12"/>
      <c r="D796" s="12"/>
      <c r="E796" s="11"/>
      <c r="F796" s="13"/>
      <c r="G796" s="10"/>
      <c r="H796" s="7"/>
      <c r="I796" s="7">
        <f t="shared" si="14"/>
      </c>
      <c r="K796" s="4" t="s">
        <v>780</v>
      </c>
    </row>
    <row r="797" spans="1:11" ht="12.75">
      <c r="A797" s="8">
        <v>796</v>
      </c>
      <c r="B797" s="12"/>
      <c r="C797" s="12"/>
      <c r="D797" s="12"/>
      <c r="E797" s="11"/>
      <c r="F797" s="13"/>
      <c r="G797" s="10"/>
      <c r="H797" s="7"/>
      <c r="I797" s="7">
        <f t="shared" si="14"/>
      </c>
      <c r="K797" s="4" t="s">
        <v>780</v>
      </c>
    </row>
    <row r="798" spans="1:11" ht="12.75">
      <c r="A798" s="8">
        <v>797</v>
      </c>
      <c r="B798" s="12" t="s">
        <v>40</v>
      </c>
      <c r="C798" s="12" t="s">
        <v>39</v>
      </c>
      <c r="D798" s="12" t="s">
        <v>17</v>
      </c>
      <c r="E798" s="11">
        <v>39142</v>
      </c>
      <c r="F798" s="13" t="s">
        <v>38</v>
      </c>
      <c r="G798" s="10" t="s">
        <v>73</v>
      </c>
      <c r="H798" s="7"/>
      <c r="I798" s="7" t="str">
        <f t="shared" si="14"/>
        <v>AlisterYoung</v>
      </c>
      <c r="K798" s="4" t="s">
        <v>780</v>
      </c>
    </row>
    <row r="799" spans="1:11" ht="12.75">
      <c r="A799" s="8">
        <v>798</v>
      </c>
      <c r="B799" s="12"/>
      <c r="C799" s="12"/>
      <c r="D799" s="12"/>
      <c r="E799" s="11"/>
      <c r="F799" s="13"/>
      <c r="G799" s="10"/>
      <c r="H799" s="7"/>
      <c r="I799" s="7">
        <f t="shared" si="14"/>
      </c>
      <c r="K799" s="4" t="s">
        <v>780</v>
      </c>
    </row>
    <row r="800" spans="1:11" ht="12.75">
      <c r="A800" s="8">
        <v>799</v>
      </c>
      <c r="B800" s="12" t="s">
        <v>36</v>
      </c>
      <c r="C800" s="12" t="s">
        <v>35</v>
      </c>
      <c r="D800" s="12" t="s">
        <v>17</v>
      </c>
      <c r="E800" s="11">
        <v>22222</v>
      </c>
      <c r="F800" s="7" t="s">
        <v>34</v>
      </c>
      <c r="G800" s="10" t="s">
        <v>16</v>
      </c>
      <c r="H800" s="7"/>
      <c r="I800" s="7" t="str">
        <f t="shared" si="14"/>
        <v>ThomasMathieson</v>
      </c>
      <c r="K800" s="4" t="s">
        <v>780</v>
      </c>
    </row>
    <row r="801" spans="1:11" ht="12.75">
      <c r="A801" s="8">
        <v>800</v>
      </c>
      <c r="B801" s="7" t="s">
        <v>33</v>
      </c>
      <c r="C801" s="7" t="s">
        <v>32</v>
      </c>
      <c r="D801" s="7" t="s">
        <v>17</v>
      </c>
      <c r="E801" s="9">
        <v>38329</v>
      </c>
      <c r="F801" s="7">
        <v>33207</v>
      </c>
      <c r="G801" s="7" t="s">
        <v>31</v>
      </c>
      <c r="H801" s="7"/>
      <c r="I801" s="7" t="str">
        <f aca="true" t="shared" si="15" ref="I801:I806">C801&amp;" "&amp;B801</f>
        <v>Samuel Bryan</v>
      </c>
      <c r="K801" s="4" t="s">
        <v>781</v>
      </c>
    </row>
    <row r="802" spans="1:11" ht="12.75">
      <c r="A802" s="8">
        <v>801</v>
      </c>
      <c r="B802" s="7" t="s">
        <v>30</v>
      </c>
      <c r="C802" s="7" t="s">
        <v>29</v>
      </c>
      <c r="D802" s="7" t="s">
        <v>21</v>
      </c>
      <c r="E802" s="9">
        <v>38704</v>
      </c>
      <c r="F802" s="7">
        <v>38163</v>
      </c>
      <c r="G802" s="7" t="s">
        <v>28</v>
      </c>
      <c r="H802" s="7"/>
      <c r="I802" s="7" t="str">
        <f t="shared" si="15"/>
        <v>Rosie Milligan </v>
      </c>
      <c r="K802" s="4" t="s">
        <v>781</v>
      </c>
    </row>
    <row r="803" spans="1:11" ht="12.75">
      <c r="A803" s="8">
        <v>802</v>
      </c>
      <c r="B803" s="7" t="s">
        <v>19</v>
      </c>
      <c r="C803" s="7" t="s">
        <v>27</v>
      </c>
      <c r="D803" s="7" t="s">
        <v>17</v>
      </c>
      <c r="E803" s="9">
        <v>36006</v>
      </c>
      <c r="F803" s="7">
        <v>14434</v>
      </c>
      <c r="G803" s="7" t="s">
        <v>16</v>
      </c>
      <c r="H803" s="7"/>
      <c r="I803" s="7" t="str">
        <f t="shared" si="15"/>
        <v>Ruairidh Gollan</v>
      </c>
      <c r="K803" s="4" t="s">
        <v>781</v>
      </c>
    </row>
    <row r="804" spans="1:11" ht="12.75">
      <c r="A804" s="8">
        <v>803</v>
      </c>
      <c r="B804" s="7" t="s">
        <v>26</v>
      </c>
      <c r="C804" s="7" t="s">
        <v>25</v>
      </c>
      <c r="D804" s="7" t="s">
        <v>21</v>
      </c>
      <c r="E804" s="9">
        <v>38215</v>
      </c>
      <c r="F804" s="7">
        <v>41969</v>
      </c>
      <c r="G804" s="7" t="s">
        <v>20</v>
      </c>
      <c r="H804" s="7"/>
      <c r="I804" s="7" t="str">
        <f t="shared" si="15"/>
        <v>Rachel Ross</v>
      </c>
      <c r="K804" s="4" t="s">
        <v>781</v>
      </c>
    </row>
    <row r="805" spans="1:11" ht="12.75">
      <c r="A805" s="8">
        <v>804</v>
      </c>
      <c r="B805" s="7" t="s">
        <v>19</v>
      </c>
      <c r="C805" s="7" t="s">
        <v>24</v>
      </c>
      <c r="D805" s="7" t="s">
        <v>21</v>
      </c>
      <c r="E805" s="9">
        <v>23576</v>
      </c>
      <c r="F805" s="7">
        <v>13148</v>
      </c>
      <c r="G805" s="7" t="s">
        <v>23</v>
      </c>
      <c r="H805" s="7"/>
      <c r="I805" s="7" t="str">
        <f t="shared" si="15"/>
        <v>Sheila Gollan</v>
      </c>
      <c r="K805" s="4" t="s">
        <v>781</v>
      </c>
    </row>
    <row r="806" spans="1:11" ht="12.75">
      <c r="A806" s="8">
        <v>805</v>
      </c>
      <c r="B806" s="7" t="s">
        <v>19</v>
      </c>
      <c r="C806" s="7"/>
      <c r="D806" s="7"/>
      <c r="E806" s="7"/>
      <c r="F806" s="7"/>
      <c r="G806" s="7"/>
      <c r="H806" s="7"/>
      <c r="I806" s="7" t="str">
        <f t="shared" si="15"/>
        <v> Gollan</v>
      </c>
      <c r="K806" s="4" t="s">
        <v>781</v>
      </c>
    </row>
    <row r="807" spans="1:11" ht="12.75">
      <c r="A807" s="8">
        <v>806</v>
      </c>
      <c r="B807" s="7"/>
      <c r="C807" s="7"/>
      <c r="D807" s="7"/>
      <c r="E807" s="7"/>
      <c r="F807" s="7"/>
      <c r="G807" s="7"/>
      <c r="H807" s="7"/>
      <c r="I807" s="7"/>
      <c r="K807" s="4" t="s">
        <v>781</v>
      </c>
    </row>
    <row r="808" spans="1:11" ht="12.75">
      <c r="A808" s="8">
        <v>807</v>
      </c>
      <c r="B808" s="7" t="s">
        <v>19</v>
      </c>
      <c r="C808" s="7" t="s">
        <v>22</v>
      </c>
      <c r="D808" s="7" t="s">
        <v>21</v>
      </c>
      <c r="E808" s="9">
        <v>37955</v>
      </c>
      <c r="F808" s="7">
        <v>28382</v>
      </c>
      <c r="G808" s="7" t="s">
        <v>20</v>
      </c>
      <c r="H808" s="7"/>
      <c r="I808" s="7" t="str">
        <f>C808&amp;" "&amp;B808</f>
        <v>Alyth Gollan</v>
      </c>
      <c r="K808" s="4" t="s">
        <v>781</v>
      </c>
    </row>
    <row r="809" spans="1:11" ht="12.75">
      <c r="A809" s="8">
        <v>808</v>
      </c>
      <c r="B809" s="7"/>
      <c r="C809" s="7"/>
      <c r="D809" s="7"/>
      <c r="E809" s="7"/>
      <c r="F809" s="7"/>
      <c r="G809" s="7"/>
      <c r="H809" s="7"/>
      <c r="I809" s="7" t="str">
        <f>C809&amp;" "&amp;B809</f>
        <v> </v>
      </c>
      <c r="K809" s="4" t="s">
        <v>781</v>
      </c>
    </row>
    <row r="810" spans="1:11" ht="12.75">
      <c r="A810" s="8">
        <v>809</v>
      </c>
      <c r="B810" s="7" t="s">
        <v>998</v>
      </c>
      <c r="C810" s="7" t="s">
        <v>1062</v>
      </c>
      <c r="D810" s="7" t="s">
        <v>21</v>
      </c>
      <c r="E810" s="7"/>
      <c r="F810" s="7"/>
      <c r="G810" s="7" t="s">
        <v>20</v>
      </c>
      <c r="H810" s="7"/>
      <c r="I810" s="7" t="str">
        <f>C810&amp;" "&amp;B810</f>
        <v>Olivia Bannerman</v>
      </c>
      <c r="K810" s="4" t="s">
        <v>781</v>
      </c>
    </row>
    <row r="811" spans="1:11" ht="12.75">
      <c r="A811" s="8">
        <v>810</v>
      </c>
      <c r="B811" s="7" t="s">
        <v>19</v>
      </c>
      <c r="C811" s="7" t="s">
        <v>18</v>
      </c>
      <c r="D811" s="7" t="s">
        <v>17</v>
      </c>
      <c r="E811" s="9">
        <v>36834</v>
      </c>
      <c r="F811" s="7">
        <v>19496</v>
      </c>
      <c r="G811" s="7" t="s">
        <v>16</v>
      </c>
      <c r="H811" s="7"/>
      <c r="I811" s="7" t="str">
        <f>C811&amp;" "&amp;B811</f>
        <v>Eoghann Gollan</v>
      </c>
      <c r="K811" s="4" t="s">
        <v>781</v>
      </c>
    </row>
    <row r="812" spans="1:11" ht="12.75">
      <c r="A812" s="8">
        <v>811</v>
      </c>
      <c r="B812" s="7" t="s">
        <v>1063</v>
      </c>
      <c r="C812" s="7" t="s">
        <v>1064</v>
      </c>
      <c r="D812" s="7" t="s">
        <v>21</v>
      </c>
      <c r="E812" s="7"/>
      <c r="F812" s="7"/>
      <c r="G812" s="7" t="s">
        <v>131</v>
      </c>
      <c r="H812" s="7"/>
      <c r="I812" s="7" t="str">
        <f aca="true" t="shared" si="16" ref="I812:I817">C812&amp;" "&amp;B812</f>
        <v>Angela Nankivell</v>
      </c>
      <c r="K812" s="4" t="s">
        <v>781</v>
      </c>
    </row>
    <row r="813" spans="1:11" ht="12.75">
      <c r="A813" s="8">
        <v>812</v>
      </c>
      <c r="B813" s="7" t="s">
        <v>534</v>
      </c>
      <c r="C813" s="7" t="s">
        <v>1065</v>
      </c>
      <c r="D813" s="7" t="s">
        <v>21</v>
      </c>
      <c r="E813" s="7"/>
      <c r="F813" s="7"/>
      <c r="G813" s="7" t="s">
        <v>131</v>
      </c>
      <c r="H813" s="7"/>
      <c r="I813" s="7" t="str">
        <f t="shared" si="16"/>
        <v>Morven Thomson</v>
      </c>
      <c r="K813" s="4" t="s">
        <v>781</v>
      </c>
    </row>
    <row r="814" spans="1:11" ht="12.75">
      <c r="A814" s="8">
        <v>813</v>
      </c>
      <c r="B814" s="7"/>
      <c r="C814" s="7"/>
      <c r="D814" s="7"/>
      <c r="E814" s="7"/>
      <c r="F814" s="7"/>
      <c r="G814" s="7"/>
      <c r="H814" s="7"/>
      <c r="I814" s="7" t="str">
        <f t="shared" si="16"/>
        <v> </v>
      </c>
      <c r="K814" s="4" t="s">
        <v>781</v>
      </c>
    </row>
    <row r="815" spans="1:11" ht="12.75">
      <c r="A815" s="8">
        <v>814</v>
      </c>
      <c r="B815" s="7"/>
      <c r="C815" s="7"/>
      <c r="D815" s="7"/>
      <c r="E815" s="7"/>
      <c r="F815" s="7"/>
      <c r="G815" s="7"/>
      <c r="H815" s="7"/>
      <c r="I815" s="7" t="str">
        <f t="shared" si="16"/>
        <v> </v>
      </c>
      <c r="K815" s="4" t="s">
        <v>781</v>
      </c>
    </row>
    <row r="816" spans="1:11" ht="12.75">
      <c r="A816" s="8">
        <v>815</v>
      </c>
      <c r="B816" s="7"/>
      <c r="C816" s="7"/>
      <c r="D816" s="7"/>
      <c r="E816" s="7"/>
      <c r="F816" s="7"/>
      <c r="G816" s="7"/>
      <c r="H816" s="7"/>
      <c r="I816" s="7" t="str">
        <f t="shared" si="16"/>
        <v> </v>
      </c>
      <c r="K816" s="4" t="s">
        <v>781</v>
      </c>
    </row>
    <row r="817" spans="1:11" ht="12.75">
      <c r="A817" s="8">
        <v>816</v>
      </c>
      <c r="B817" s="7"/>
      <c r="C817" s="7"/>
      <c r="D817" s="7"/>
      <c r="E817" s="7"/>
      <c r="F817" s="7"/>
      <c r="G817" s="7"/>
      <c r="H817" s="7"/>
      <c r="I817" s="7" t="str">
        <f t="shared" si="16"/>
        <v> </v>
      </c>
      <c r="K817" s="4" t="s">
        <v>781</v>
      </c>
    </row>
    <row r="818" spans="1:11" ht="12.75">
      <c r="A818" s="6">
        <v>817</v>
      </c>
      <c r="B818" s="5"/>
      <c r="C818" s="5"/>
      <c r="D818" s="5"/>
      <c r="E818" s="5"/>
      <c r="F818" s="5"/>
      <c r="G818" s="5"/>
      <c r="H818" s="5"/>
      <c r="I818" s="5"/>
      <c r="K818" s="4" t="s">
        <v>781</v>
      </c>
    </row>
    <row r="819" spans="1:11" ht="12.75">
      <c r="A819" s="6">
        <v>818</v>
      </c>
      <c r="B819" s="5"/>
      <c r="C819" s="5"/>
      <c r="D819" s="5"/>
      <c r="E819" s="5"/>
      <c r="F819" s="5"/>
      <c r="G819" s="5"/>
      <c r="H819" s="5"/>
      <c r="I819" s="5"/>
      <c r="K819" s="4" t="s">
        <v>781</v>
      </c>
    </row>
    <row r="820" spans="1:11" ht="12.75">
      <c r="A820" s="6">
        <v>819</v>
      </c>
      <c r="B820" s="5"/>
      <c r="C820" s="5"/>
      <c r="D820" s="5"/>
      <c r="E820" s="5"/>
      <c r="F820" s="5"/>
      <c r="G820" s="5"/>
      <c r="H820" s="5"/>
      <c r="I820" s="5"/>
      <c r="K820" s="4" t="s">
        <v>781</v>
      </c>
    </row>
    <row r="821" spans="1:11" ht="12.75">
      <c r="A821" s="6">
        <v>820</v>
      </c>
      <c r="B821" s="5"/>
      <c r="C821" s="5"/>
      <c r="D821" s="5"/>
      <c r="E821" s="5"/>
      <c r="F821" s="5"/>
      <c r="G821" s="5"/>
      <c r="H821" s="5"/>
      <c r="I821" s="5"/>
      <c r="K821" s="4" t="s">
        <v>781</v>
      </c>
    </row>
    <row r="822" spans="1:11" ht="12.75">
      <c r="A822" s="6">
        <v>821</v>
      </c>
      <c r="B822" s="5"/>
      <c r="C822" s="5"/>
      <c r="D822" s="5"/>
      <c r="E822" s="5"/>
      <c r="F822" s="5"/>
      <c r="G822" s="5"/>
      <c r="H822" s="5"/>
      <c r="I822" s="5"/>
      <c r="K822" s="4" t="s">
        <v>781</v>
      </c>
    </row>
    <row r="823" spans="1:11" ht="12.75">
      <c r="A823" s="6">
        <v>822</v>
      </c>
      <c r="B823" s="5"/>
      <c r="C823" s="5"/>
      <c r="D823" s="5"/>
      <c r="E823" s="5"/>
      <c r="F823" s="5"/>
      <c r="G823" s="5"/>
      <c r="H823" s="5"/>
      <c r="I823" s="5"/>
      <c r="K823" s="4" t="s">
        <v>781</v>
      </c>
    </row>
    <row r="824" spans="1:11" ht="12.75">
      <c r="A824" s="6">
        <v>823</v>
      </c>
      <c r="B824" s="5"/>
      <c r="C824" s="5"/>
      <c r="D824" s="5"/>
      <c r="E824" s="5"/>
      <c r="F824" s="5"/>
      <c r="G824" s="5"/>
      <c r="H824" s="5"/>
      <c r="I824" s="5"/>
      <c r="K824" s="4" t="s">
        <v>781</v>
      </c>
    </row>
    <row r="825" spans="1:11" ht="12.75">
      <c r="A825" s="6">
        <v>824</v>
      </c>
      <c r="B825" s="5"/>
      <c r="C825" s="5"/>
      <c r="D825" s="5"/>
      <c r="E825" s="5"/>
      <c r="F825" s="5"/>
      <c r="G825" s="5"/>
      <c r="H825" s="5"/>
      <c r="I825" s="5"/>
      <c r="K825" s="4" t="s">
        <v>781</v>
      </c>
    </row>
    <row r="826" spans="1:11" ht="12.75">
      <c r="A826" s="6">
        <v>825</v>
      </c>
      <c r="B826" s="5"/>
      <c r="C826" s="5"/>
      <c r="D826" s="5"/>
      <c r="E826" s="5"/>
      <c r="F826" s="5"/>
      <c r="G826" s="5"/>
      <c r="H826" s="5"/>
      <c r="I826" s="5"/>
      <c r="K826" s="4" t="s">
        <v>781</v>
      </c>
    </row>
    <row r="827" spans="1:11" ht="12.75">
      <c r="A827" s="6">
        <v>826</v>
      </c>
      <c r="B827" s="5"/>
      <c r="C827" s="5"/>
      <c r="D827" s="5"/>
      <c r="E827" s="5"/>
      <c r="F827" s="5"/>
      <c r="G827" s="5"/>
      <c r="H827" s="5"/>
      <c r="I827" s="5"/>
      <c r="K827" s="4" t="s">
        <v>781</v>
      </c>
    </row>
    <row r="828" spans="1:11" ht="12.75">
      <c r="A828" s="6">
        <v>827</v>
      </c>
      <c r="B828" s="5"/>
      <c r="C828" s="5"/>
      <c r="D828" s="5"/>
      <c r="E828" s="5"/>
      <c r="F828" s="5"/>
      <c r="G828" s="5"/>
      <c r="H828" s="5"/>
      <c r="I828" s="5"/>
      <c r="K828" s="4" t="s">
        <v>781</v>
      </c>
    </row>
    <row r="829" spans="1:11" ht="12.75">
      <c r="A829" s="6">
        <v>828</v>
      </c>
      <c r="B829" s="5"/>
      <c r="C829" s="5"/>
      <c r="D829" s="5"/>
      <c r="E829" s="5"/>
      <c r="F829" s="5"/>
      <c r="G829" s="5"/>
      <c r="H829" s="5"/>
      <c r="I829" s="5"/>
      <c r="K829" s="4" t="s">
        <v>781</v>
      </c>
    </row>
    <row r="830" spans="1:11" ht="12.75">
      <c r="A830" s="6">
        <v>829</v>
      </c>
      <c r="B830" s="5"/>
      <c r="C830" s="5"/>
      <c r="D830" s="5"/>
      <c r="E830" s="5"/>
      <c r="F830" s="5"/>
      <c r="G830" s="5"/>
      <c r="H830" s="5"/>
      <c r="I830" s="5"/>
      <c r="K830" s="4" t="s">
        <v>781</v>
      </c>
    </row>
    <row r="831" spans="1:11" ht="12.75">
      <c r="A831" s="6">
        <v>830</v>
      </c>
      <c r="B831" s="5"/>
      <c r="C831" s="5"/>
      <c r="D831" s="5"/>
      <c r="E831" s="5"/>
      <c r="F831" s="5"/>
      <c r="G831" s="5"/>
      <c r="H831" s="5"/>
      <c r="I831" s="5"/>
      <c r="K831" s="4" t="s">
        <v>781</v>
      </c>
    </row>
    <row r="832" spans="1:11" ht="12.75">
      <c r="A832" s="6">
        <v>831</v>
      </c>
      <c r="B832" s="5"/>
      <c r="C832" s="5"/>
      <c r="D832" s="5"/>
      <c r="E832" s="5"/>
      <c r="F832" s="5"/>
      <c r="G832" s="5"/>
      <c r="H832" s="5"/>
      <c r="I832" s="5"/>
      <c r="K832" s="4" t="s">
        <v>781</v>
      </c>
    </row>
    <row r="833" spans="1:11" ht="12.75">
      <c r="A833" s="6">
        <v>832</v>
      </c>
      <c r="B833" s="5"/>
      <c r="C833" s="5"/>
      <c r="D833" s="5"/>
      <c r="E833" s="5"/>
      <c r="F833" s="5"/>
      <c r="G833" s="5"/>
      <c r="H833" s="5"/>
      <c r="I833" s="5"/>
      <c r="K833" s="4" t="s">
        <v>781</v>
      </c>
    </row>
    <row r="834" spans="1:11" ht="12.75">
      <c r="A834" s="6">
        <v>833</v>
      </c>
      <c r="B834" s="5"/>
      <c r="C834" s="5"/>
      <c r="D834" s="5"/>
      <c r="E834" s="5"/>
      <c r="F834" s="5"/>
      <c r="G834" s="5"/>
      <c r="H834" s="5"/>
      <c r="I834" s="5"/>
      <c r="K834" s="4" t="s">
        <v>781</v>
      </c>
    </row>
    <row r="835" spans="1:11" ht="12.75">
      <c r="A835" s="6">
        <v>834</v>
      </c>
      <c r="B835" s="5"/>
      <c r="C835" s="5"/>
      <c r="D835" s="5"/>
      <c r="E835" s="5"/>
      <c r="F835" s="5"/>
      <c r="G835" s="5"/>
      <c r="H835" s="5"/>
      <c r="I835" s="5"/>
      <c r="K835" s="4" t="s">
        <v>781</v>
      </c>
    </row>
    <row r="836" spans="1:11" ht="12.75">
      <c r="A836" s="6">
        <v>835</v>
      </c>
      <c r="B836" s="5"/>
      <c r="C836" s="5"/>
      <c r="D836" s="5"/>
      <c r="E836" s="5"/>
      <c r="F836" s="5"/>
      <c r="G836" s="5"/>
      <c r="H836" s="5"/>
      <c r="I836" s="5"/>
      <c r="K836" s="4" t="s">
        <v>781</v>
      </c>
    </row>
    <row r="837" spans="1:11" ht="12.75">
      <c r="A837" s="6">
        <v>836</v>
      </c>
      <c r="B837" s="5"/>
      <c r="C837" s="5"/>
      <c r="D837" s="5"/>
      <c r="E837" s="5"/>
      <c r="F837" s="5"/>
      <c r="G837" s="5"/>
      <c r="H837" s="5"/>
      <c r="I837" s="5"/>
      <c r="K837" s="4" t="s">
        <v>781</v>
      </c>
    </row>
    <row r="838" spans="1:11" ht="12.75">
      <c r="A838" s="6">
        <v>837</v>
      </c>
      <c r="B838" s="5"/>
      <c r="C838" s="5"/>
      <c r="D838" s="5"/>
      <c r="E838" s="5"/>
      <c r="F838" s="5"/>
      <c r="G838" s="5"/>
      <c r="H838" s="5"/>
      <c r="I838" s="5"/>
      <c r="K838" s="4" t="s">
        <v>781</v>
      </c>
    </row>
    <row r="839" spans="1:11" ht="12.75">
      <c r="A839" s="6">
        <v>838</v>
      </c>
      <c r="B839" s="5"/>
      <c r="C839" s="5"/>
      <c r="D839" s="5"/>
      <c r="E839" s="5"/>
      <c r="F839" s="5"/>
      <c r="G839" s="5"/>
      <c r="H839" s="5"/>
      <c r="I839" s="5"/>
      <c r="K839" s="4" t="s">
        <v>781</v>
      </c>
    </row>
    <row r="840" spans="1:11" ht="12.75">
      <c r="A840" s="6">
        <v>839</v>
      </c>
      <c r="B840" s="5"/>
      <c r="C840" s="5"/>
      <c r="D840" s="5"/>
      <c r="E840" s="5"/>
      <c r="F840" s="5"/>
      <c r="G840" s="5"/>
      <c r="H840" s="5"/>
      <c r="I840" s="5"/>
      <c r="K840" s="4" t="s">
        <v>781</v>
      </c>
    </row>
    <row r="841" spans="1:11" ht="12.75">
      <c r="A841" s="6">
        <v>840</v>
      </c>
      <c r="B841" s="5"/>
      <c r="C841" s="5"/>
      <c r="D841" s="5"/>
      <c r="E841" s="5"/>
      <c r="F841" s="5"/>
      <c r="G841" s="5"/>
      <c r="H841" s="5"/>
      <c r="I841" s="5"/>
      <c r="K841" s="4" t="s">
        <v>781</v>
      </c>
    </row>
    <row r="842" spans="1:11" ht="12.75">
      <c r="A842" s="6">
        <v>841</v>
      </c>
      <c r="B842" s="5"/>
      <c r="C842" s="5"/>
      <c r="D842" s="5"/>
      <c r="E842" s="5"/>
      <c r="F842" s="5"/>
      <c r="G842" s="5"/>
      <c r="H842" s="5"/>
      <c r="I842" s="5"/>
      <c r="K842" s="4" t="s">
        <v>781</v>
      </c>
    </row>
    <row r="843" spans="1:11" ht="12.75">
      <c r="A843" s="6">
        <v>842</v>
      </c>
      <c r="B843" s="5"/>
      <c r="C843" s="5"/>
      <c r="D843" s="5"/>
      <c r="E843" s="5"/>
      <c r="F843" s="5"/>
      <c r="G843" s="5"/>
      <c r="H843" s="5"/>
      <c r="I843" s="5"/>
      <c r="K843" s="4" t="s">
        <v>781</v>
      </c>
    </row>
    <row r="844" spans="1:11" ht="12.75">
      <c r="A844" s="6">
        <v>843</v>
      </c>
      <c r="B844" s="5"/>
      <c r="C844" s="5"/>
      <c r="D844" s="5"/>
      <c r="E844" s="5"/>
      <c r="F844" s="5"/>
      <c r="G844" s="5"/>
      <c r="H844" s="5"/>
      <c r="I844" s="5"/>
      <c r="K844" s="4" t="s">
        <v>781</v>
      </c>
    </row>
    <row r="845" spans="1:11" ht="12.75">
      <c r="A845" s="6">
        <v>844</v>
      </c>
      <c r="B845" s="5"/>
      <c r="C845" s="5"/>
      <c r="D845" s="5"/>
      <c r="E845" s="5"/>
      <c r="F845" s="5"/>
      <c r="G845" s="5"/>
      <c r="H845" s="5"/>
      <c r="I845" s="5"/>
      <c r="K845" s="4" t="s">
        <v>781</v>
      </c>
    </row>
    <row r="846" spans="1:11" ht="12.75">
      <c r="A846" s="6">
        <v>845</v>
      </c>
      <c r="B846" s="5"/>
      <c r="C846" s="5"/>
      <c r="D846" s="5"/>
      <c r="E846" s="5"/>
      <c r="F846" s="5"/>
      <c r="G846" s="5"/>
      <c r="H846" s="5"/>
      <c r="I846" s="5"/>
      <c r="K846" s="4" t="s">
        <v>781</v>
      </c>
    </row>
    <row r="847" spans="1:11" ht="12.75">
      <c r="A847" s="6">
        <v>846</v>
      </c>
      <c r="B847" s="5"/>
      <c r="C847" s="5"/>
      <c r="D847" s="5"/>
      <c r="E847" s="5"/>
      <c r="F847" s="5"/>
      <c r="G847" s="5"/>
      <c r="H847" s="5"/>
      <c r="I847" s="5"/>
      <c r="K847" s="4" t="s">
        <v>781</v>
      </c>
    </row>
    <row r="848" spans="1:11" ht="12.75">
      <c r="A848" s="6">
        <v>847</v>
      </c>
      <c r="B848" s="5"/>
      <c r="C848" s="5"/>
      <c r="D848" s="5"/>
      <c r="E848" s="5"/>
      <c r="F848" s="5"/>
      <c r="G848" s="5"/>
      <c r="H848" s="5"/>
      <c r="I848" s="5"/>
      <c r="K848" s="4" t="s">
        <v>781</v>
      </c>
    </row>
    <row r="849" spans="1:11" ht="12.75">
      <c r="A849" s="6">
        <v>848</v>
      </c>
      <c r="B849" s="5"/>
      <c r="C849" s="5"/>
      <c r="D849" s="5"/>
      <c r="E849" s="5"/>
      <c r="F849" s="5"/>
      <c r="G849" s="5"/>
      <c r="H849" s="5"/>
      <c r="I849" s="5"/>
      <c r="K849" s="4" t="s">
        <v>781</v>
      </c>
    </row>
    <row r="850" spans="1:11" ht="12.75">
      <c r="A850" s="6">
        <v>849</v>
      </c>
      <c r="B850" s="5"/>
      <c r="C850" s="5"/>
      <c r="D850" s="5"/>
      <c r="E850" s="5"/>
      <c r="F850" s="5"/>
      <c r="G850" s="5"/>
      <c r="H850" s="5"/>
      <c r="I850" s="5"/>
      <c r="K850" s="4" t="s">
        <v>781</v>
      </c>
    </row>
    <row r="851" spans="1:11" ht="12.75">
      <c r="A851" s="6">
        <v>850</v>
      </c>
      <c r="B851" s="5"/>
      <c r="C851" s="5"/>
      <c r="D851" s="5"/>
      <c r="E851" s="5"/>
      <c r="F851" s="5"/>
      <c r="G851" s="5"/>
      <c r="H851" s="5"/>
      <c r="I851" s="5"/>
      <c r="K851" s="4" t="s">
        <v>781</v>
      </c>
    </row>
    <row r="852" spans="1:11" ht="12.75">
      <c r="A852" s="6">
        <v>851</v>
      </c>
      <c r="B852" s="5"/>
      <c r="C852" s="5"/>
      <c r="D852" s="5"/>
      <c r="E852" s="5"/>
      <c r="F852" s="5"/>
      <c r="G852" s="5"/>
      <c r="H852" s="5"/>
      <c r="I852" s="5"/>
      <c r="K852" s="4" t="s">
        <v>781</v>
      </c>
    </row>
    <row r="853" spans="1:11" ht="12.75">
      <c r="A853" s="6">
        <v>852</v>
      </c>
      <c r="B853" s="5"/>
      <c r="C853" s="5"/>
      <c r="D853" s="5"/>
      <c r="E853" s="5"/>
      <c r="F853" s="5"/>
      <c r="G853" s="5"/>
      <c r="H853" s="5"/>
      <c r="I853" s="5"/>
      <c r="K853" s="4" t="s">
        <v>781</v>
      </c>
    </row>
    <row r="854" spans="1:11" ht="12.75">
      <c r="A854" s="6">
        <v>853</v>
      </c>
      <c r="B854" s="5"/>
      <c r="C854" s="5"/>
      <c r="D854" s="5"/>
      <c r="E854" s="5"/>
      <c r="F854" s="5"/>
      <c r="G854" s="5"/>
      <c r="H854" s="5"/>
      <c r="I854" s="5"/>
      <c r="K854" s="4" t="s">
        <v>781</v>
      </c>
    </row>
    <row r="855" spans="1:11" ht="12.75">
      <c r="A855" s="6">
        <v>854</v>
      </c>
      <c r="B855" s="5"/>
      <c r="C855" s="5"/>
      <c r="D855" s="5"/>
      <c r="E855" s="5"/>
      <c r="F855" s="5"/>
      <c r="G855" s="5"/>
      <c r="H855" s="5"/>
      <c r="I855" s="5"/>
      <c r="K855" s="4" t="s">
        <v>781</v>
      </c>
    </row>
    <row r="856" spans="1:11" ht="12.75">
      <c r="A856" s="6">
        <v>855</v>
      </c>
      <c r="B856" s="5"/>
      <c r="C856" s="5"/>
      <c r="D856" s="5"/>
      <c r="E856" s="5"/>
      <c r="F856" s="5"/>
      <c r="G856" s="5"/>
      <c r="H856" s="5"/>
      <c r="I856" s="5"/>
      <c r="K856" s="4" t="s">
        <v>781</v>
      </c>
    </row>
    <row r="857" spans="1:11" ht="12.75">
      <c r="A857" s="6">
        <v>856</v>
      </c>
      <c r="B857" s="5"/>
      <c r="C857" s="5"/>
      <c r="D857" s="5"/>
      <c r="E857" s="5"/>
      <c r="F857" s="5"/>
      <c r="G857" s="5"/>
      <c r="H857" s="5"/>
      <c r="I857" s="5"/>
      <c r="K857" s="4" t="s">
        <v>781</v>
      </c>
    </row>
    <row r="858" spans="1:11" ht="12.75">
      <c r="A858" s="6">
        <v>857</v>
      </c>
      <c r="B858" s="5"/>
      <c r="C858" s="5"/>
      <c r="D858" s="5"/>
      <c r="E858" s="5"/>
      <c r="F858" s="5"/>
      <c r="G858" s="5"/>
      <c r="H858" s="5"/>
      <c r="I858" s="5"/>
      <c r="K858" s="4" t="s">
        <v>781</v>
      </c>
    </row>
    <row r="859" spans="1:11" ht="12.75">
      <c r="A859" s="6">
        <v>858</v>
      </c>
      <c r="B859" s="5"/>
      <c r="C859" s="5"/>
      <c r="D859" s="5"/>
      <c r="E859" s="5"/>
      <c r="F859" s="5"/>
      <c r="G859" s="5"/>
      <c r="H859" s="5"/>
      <c r="I859" s="5"/>
      <c r="K859" s="4" t="s">
        <v>781</v>
      </c>
    </row>
    <row r="860" spans="1:11" ht="12.75">
      <c r="A860" s="6">
        <v>859</v>
      </c>
      <c r="B860" s="5"/>
      <c r="C860" s="5"/>
      <c r="D860" s="5"/>
      <c r="E860" s="5"/>
      <c r="F860" s="5"/>
      <c r="G860" s="5"/>
      <c r="H860" s="5"/>
      <c r="I860" s="5"/>
      <c r="K860" s="4" t="s">
        <v>781</v>
      </c>
    </row>
    <row r="861" spans="1:11" ht="12.75">
      <c r="A861" s="6">
        <v>860</v>
      </c>
      <c r="B861" s="5"/>
      <c r="C861" s="5"/>
      <c r="D861" s="5"/>
      <c r="E861" s="5"/>
      <c r="F861" s="5"/>
      <c r="G861" s="5"/>
      <c r="H861" s="5"/>
      <c r="I861" s="5"/>
      <c r="K861" s="4" t="s">
        <v>781</v>
      </c>
    </row>
    <row r="862" spans="1:11" ht="12.75">
      <c r="A862" s="6">
        <v>861</v>
      </c>
      <c r="B862" s="5"/>
      <c r="C862" s="5"/>
      <c r="D862" s="5"/>
      <c r="E862" s="5"/>
      <c r="F862" s="5"/>
      <c r="G862" s="5"/>
      <c r="H862" s="5"/>
      <c r="I862" s="5"/>
      <c r="K862" s="4" t="s">
        <v>781</v>
      </c>
    </row>
    <row r="863" spans="1:11" ht="12.75">
      <c r="A863" s="6">
        <v>862</v>
      </c>
      <c r="B863" s="5"/>
      <c r="C863" s="5"/>
      <c r="D863" s="5"/>
      <c r="E863" s="5"/>
      <c r="F863" s="5"/>
      <c r="G863" s="5"/>
      <c r="H863" s="5"/>
      <c r="I863" s="5"/>
      <c r="K863" s="4" t="s">
        <v>781</v>
      </c>
    </row>
    <row r="864" spans="1:11" ht="12.75">
      <c r="A864" s="6">
        <v>863</v>
      </c>
      <c r="B864" s="5"/>
      <c r="C864" s="5"/>
      <c r="D864" s="5"/>
      <c r="E864" s="5"/>
      <c r="F864" s="5"/>
      <c r="G864" s="5"/>
      <c r="H864" s="5"/>
      <c r="I864" s="5"/>
      <c r="K864" s="4" t="s">
        <v>781</v>
      </c>
    </row>
    <row r="865" spans="1:11" ht="12.75">
      <c r="A865" s="6">
        <v>864</v>
      </c>
      <c r="B865" s="5"/>
      <c r="C865" s="5"/>
      <c r="D865" s="5"/>
      <c r="E865" s="5"/>
      <c r="F865" s="5"/>
      <c r="G865" s="5"/>
      <c r="H865" s="5"/>
      <c r="I865" s="5"/>
      <c r="K865" s="4" t="s">
        <v>781</v>
      </c>
    </row>
    <row r="866" spans="1:11" ht="12.75">
      <c r="A866" s="6">
        <v>865</v>
      </c>
      <c r="B866" s="5"/>
      <c r="C866" s="5"/>
      <c r="D866" s="5"/>
      <c r="E866" s="5"/>
      <c r="F866" s="5"/>
      <c r="G866" s="5"/>
      <c r="H866" s="5"/>
      <c r="I866" s="5"/>
      <c r="K866" s="4" t="s">
        <v>781</v>
      </c>
    </row>
    <row r="867" spans="1:11" ht="12.75">
      <c r="A867" s="6">
        <v>866</v>
      </c>
      <c r="B867" s="5"/>
      <c r="C867" s="5"/>
      <c r="D867" s="5"/>
      <c r="E867" s="5"/>
      <c r="F867" s="5"/>
      <c r="G867" s="5"/>
      <c r="H867" s="5"/>
      <c r="I867" s="5"/>
      <c r="K867" s="4" t="s">
        <v>781</v>
      </c>
    </row>
    <row r="868" spans="1:11" ht="12.75">
      <c r="A868" s="6">
        <v>867</v>
      </c>
      <c r="B868" s="5"/>
      <c r="C868" s="5"/>
      <c r="D868" s="5"/>
      <c r="E868" s="5"/>
      <c r="F868" s="5"/>
      <c r="G868" s="5"/>
      <c r="H868" s="5"/>
      <c r="I868" s="5"/>
      <c r="K868" s="4" t="s">
        <v>781</v>
      </c>
    </row>
    <row r="869" spans="1:11" ht="12.75">
      <c r="A869" s="6">
        <v>868</v>
      </c>
      <c r="B869" s="5"/>
      <c r="C869" s="5"/>
      <c r="D869" s="5"/>
      <c r="E869" s="5"/>
      <c r="F869" s="5"/>
      <c r="G869" s="5"/>
      <c r="H869" s="5"/>
      <c r="I869" s="5"/>
      <c r="K869" s="4" t="s">
        <v>781</v>
      </c>
    </row>
    <row r="870" spans="1:11" ht="12.75">
      <c r="A870" s="6">
        <v>869</v>
      </c>
      <c r="B870" s="5"/>
      <c r="C870" s="5"/>
      <c r="D870" s="5"/>
      <c r="E870" s="5"/>
      <c r="F870" s="5"/>
      <c r="G870" s="5"/>
      <c r="H870" s="5"/>
      <c r="I870" s="5"/>
      <c r="K870" s="4" t="s">
        <v>781</v>
      </c>
    </row>
    <row r="871" spans="1:11" ht="12.75">
      <c r="A871" s="6">
        <v>870</v>
      </c>
      <c r="B871" s="5"/>
      <c r="C871" s="5"/>
      <c r="D871" s="5"/>
      <c r="E871" s="5"/>
      <c r="F871" s="5"/>
      <c r="G871" s="5"/>
      <c r="H871" s="5"/>
      <c r="I871" s="5"/>
      <c r="K871" s="4" t="s">
        <v>781</v>
      </c>
    </row>
    <row r="872" spans="1:11" ht="12.75">
      <c r="A872" s="6">
        <v>871</v>
      </c>
      <c r="B872" s="5"/>
      <c r="C872" s="5"/>
      <c r="D872" s="5"/>
      <c r="E872" s="5"/>
      <c r="F872" s="5"/>
      <c r="G872" s="5"/>
      <c r="H872" s="5"/>
      <c r="I872" s="5"/>
      <c r="K872" s="4" t="s">
        <v>781</v>
      </c>
    </row>
    <row r="873" spans="1:11" ht="12.75">
      <c r="A873" s="6">
        <v>872</v>
      </c>
      <c r="B873" s="5"/>
      <c r="C873" s="5"/>
      <c r="D873" s="5"/>
      <c r="E873" s="5"/>
      <c r="F873" s="5"/>
      <c r="G873" s="5"/>
      <c r="H873" s="5"/>
      <c r="I873" s="5"/>
      <c r="K873" s="4" t="s">
        <v>781</v>
      </c>
    </row>
    <row r="874" spans="1:11" ht="12.75">
      <c r="A874" s="6">
        <v>873</v>
      </c>
      <c r="B874" s="5"/>
      <c r="C874" s="5"/>
      <c r="D874" s="5"/>
      <c r="E874" s="5"/>
      <c r="F874" s="5"/>
      <c r="G874" s="5"/>
      <c r="H874" s="5"/>
      <c r="I874" s="5"/>
      <c r="K874" s="4" t="s">
        <v>781</v>
      </c>
    </row>
    <row r="875" spans="1:11" ht="12.75">
      <c r="A875" s="6">
        <v>874</v>
      </c>
      <c r="B875" s="5"/>
      <c r="C875" s="5"/>
      <c r="D875" s="5"/>
      <c r="E875" s="5"/>
      <c r="F875" s="5"/>
      <c r="G875" s="5"/>
      <c r="H875" s="5"/>
      <c r="I875" s="5"/>
      <c r="K875" s="4" t="s">
        <v>781</v>
      </c>
    </row>
    <row r="876" spans="1:11" ht="12.75">
      <c r="A876" s="6">
        <v>875</v>
      </c>
      <c r="B876" s="5"/>
      <c r="C876" s="5"/>
      <c r="D876" s="5"/>
      <c r="E876" s="5"/>
      <c r="F876" s="5"/>
      <c r="G876" s="5"/>
      <c r="H876" s="5"/>
      <c r="I876" s="5"/>
      <c r="K876" s="4" t="s">
        <v>781</v>
      </c>
    </row>
    <row r="877" spans="1:11" ht="12.75">
      <c r="A877" s="6">
        <v>876</v>
      </c>
      <c r="B877" s="5"/>
      <c r="C877" s="5"/>
      <c r="D877" s="5"/>
      <c r="E877" s="5"/>
      <c r="F877" s="5"/>
      <c r="G877" s="5"/>
      <c r="H877" s="5"/>
      <c r="I877" s="5"/>
      <c r="K877" s="4" t="s">
        <v>781</v>
      </c>
    </row>
    <row r="878" spans="1:11" ht="12.75">
      <c r="A878" s="6">
        <v>877</v>
      </c>
      <c r="B878" s="5"/>
      <c r="C878" s="5"/>
      <c r="D878" s="5"/>
      <c r="E878" s="5"/>
      <c r="F878" s="5"/>
      <c r="G878" s="5"/>
      <c r="H878" s="5"/>
      <c r="I878" s="5"/>
      <c r="K878" s="4" t="s">
        <v>781</v>
      </c>
    </row>
    <row r="879" spans="1:11" ht="12.75">
      <c r="A879" s="6">
        <v>878</v>
      </c>
      <c r="B879" s="5"/>
      <c r="C879" s="5"/>
      <c r="D879" s="5"/>
      <c r="E879" s="5"/>
      <c r="F879" s="5"/>
      <c r="G879" s="5"/>
      <c r="H879" s="5"/>
      <c r="I879" s="5"/>
      <c r="K879" s="4" t="s">
        <v>781</v>
      </c>
    </row>
    <row r="880" spans="1:11" ht="12.75">
      <c r="A880" s="6">
        <v>879</v>
      </c>
      <c r="B880" s="5"/>
      <c r="C880" s="5"/>
      <c r="D880" s="5"/>
      <c r="E880" s="5"/>
      <c r="F880" s="5"/>
      <c r="G880" s="5"/>
      <c r="H880" s="5"/>
      <c r="I880" s="5"/>
      <c r="K880" s="4" t="s">
        <v>781</v>
      </c>
    </row>
    <row r="881" spans="1:11" ht="12.75">
      <c r="A881" s="6">
        <v>880</v>
      </c>
      <c r="B881" s="5"/>
      <c r="C881" s="5"/>
      <c r="D881" s="5"/>
      <c r="E881" s="5"/>
      <c r="F881" s="5"/>
      <c r="G881" s="5"/>
      <c r="H881" s="5"/>
      <c r="I881" s="5"/>
      <c r="K881" s="4" t="s">
        <v>781</v>
      </c>
    </row>
    <row r="882" spans="1:11" ht="12.75">
      <c r="A882" s="6">
        <v>881</v>
      </c>
      <c r="B882" s="5"/>
      <c r="C882" s="5"/>
      <c r="D882" s="5"/>
      <c r="E882" s="5"/>
      <c r="F882" s="5"/>
      <c r="G882" s="5"/>
      <c r="H882" s="5"/>
      <c r="I882" s="5"/>
      <c r="K882" s="4" t="s">
        <v>781</v>
      </c>
    </row>
    <row r="883" spans="1:11" ht="12.75">
      <c r="A883" s="6">
        <v>882</v>
      </c>
      <c r="B883" s="5"/>
      <c r="C883" s="5"/>
      <c r="D883" s="5"/>
      <c r="E883" s="5"/>
      <c r="F883" s="5"/>
      <c r="G883" s="5"/>
      <c r="H883" s="5"/>
      <c r="I883" s="5"/>
      <c r="K883" s="4" t="s">
        <v>781</v>
      </c>
    </row>
    <row r="884" spans="1:11" ht="12.75">
      <c r="A884" s="6">
        <v>883</v>
      </c>
      <c r="B884" s="5"/>
      <c r="C884" s="5"/>
      <c r="D884" s="5"/>
      <c r="E884" s="5"/>
      <c r="F884" s="5"/>
      <c r="G884" s="5"/>
      <c r="H884" s="5"/>
      <c r="I884" s="5"/>
      <c r="K884" s="4" t="s">
        <v>781</v>
      </c>
    </row>
    <row r="885" spans="1:11" ht="12.75">
      <c r="A885" s="6">
        <v>884</v>
      </c>
      <c r="B885" s="5"/>
      <c r="C885" s="5"/>
      <c r="D885" s="5"/>
      <c r="E885" s="5"/>
      <c r="F885" s="5"/>
      <c r="G885" s="5"/>
      <c r="H885" s="5"/>
      <c r="I885" s="5"/>
      <c r="K885" s="4" t="s">
        <v>781</v>
      </c>
    </row>
    <row r="886" spans="1:11" ht="12.75">
      <c r="A886" s="6">
        <v>885</v>
      </c>
      <c r="B886" s="5"/>
      <c r="C886" s="5"/>
      <c r="D886" s="5"/>
      <c r="E886" s="5"/>
      <c r="F886" s="5"/>
      <c r="G886" s="5"/>
      <c r="H886" s="5"/>
      <c r="I886" s="5"/>
      <c r="K886" s="4" t="s">
        <v>781</v>
      </c>
    </row>
    <row r="887" spans="1:11" ht="12.75">
      <c r="A887" s="6">
        <v>886</v>
      </c>
      <c r="B887" s="5"/>
      <c r="C887" s="5"/>
      <c r="D887" s="5"/>
      <c r="E887" s="5"/>
      <c r="F887" s="5"/>
      <c r="G887" s="5"/>
      <c r="H887" s="5"/>
      <c r="I887" s="5"/>
      <c r="K887" s="4" t="s">
        <v>781</v>
      </c>
    </row>
    <row r="888" spans="1:11" ht="12.75">
      <c r="A888" s="6">
        <v>887</v>
      </c>
      <c r="B888" s="5"/>
      <c r="C888" s="5"/>
      <c r="D888" s="5"/>
      <c r="E888" s="5"/>
      <c r="F888" s="5"/>
      <c r="G888" s="5"/>
      <c r="H888" s="5"/>
      <c r="I888" s="5"/>
      <c r="K888" s="4" t="s">
        <v>781</v>
      </c>
    </row>
    <row r="889" spans="1:11" ht="12.75">
      <c r="A889" s="6">
        <v>888</v>
      </c>
      <c r="B889" s="5"/>
      <c r="C889" s="5"/>
      <c r="D889" s="5"/>
      <c r="E889" s="5"/>
      <c r="F889" s="5"/>
      <c r="G889" s="5"/>
      <c r="H889" s="5"/>
      <c r="I889" s="5"/>
      <c r="K889" s="4" t="s">
        <v>781</v>
      </c>
    </row>
    <row r="890" spans="1:11" ht="12.75">
      <c r="A890" s="6">
        <v>889</v>
      </c>
      <c r="B890" s="5"/>
      <c r="C890" s="5"/>
      <c r="D890" s="5"/>
      <c r="E890" s="5"/>
      <c r="F890" s="5"/>
      <c r="G890" s="5"/>
      <c r="H890" s="5"/>
      <c r="I890" s="5"/>
      <c r="K890" s="4" t="s">
        <v>781</v>
      </c>
    </row>
    <row r="891" spans="1:11" ht="12.75">
      <c r="A891" s="6">
        <v>890</v>
      </c>
      <c r="B891" s="5"/>
      <c r="C891" s="5"/>
      <c r="D891" s="5"/>
      <c r="E891" s="5"/>
      <c r="F891" s="5"/>
      <c r="G891" s="5"/>
      <c r="H891" s="5"/>
      <c r="I891" s="5"/>
      <c r="K891" s="4" t="s">
        <v>781</v>
      </c>
    </row>
    <row r="892" spans="1:11" ht="12.75">
      <c r="A892" s="6">
        <v>891</v>
      </c>
      <c r="B892" s="5"/>
      <c r="C892" s="5"/>
      <c r="D892" s="5"/>
      <c r="E892" s="5"/>
      <c r="F892" s="5"/>
      <c r="G892" s="5"/>
      <c r="H892" s="5"/>
      <c r="I892" s="5"/>
      <c r="K892" s="4" t="s">
        <v>781</v>
      </c>
    </row>
    <row r="893" spans="1:11" ht="12.75">
      <c r="A893" s="6">
        <v>892</v>
      </c>
      <c r="B893" s="5"/>
      <c r="C893" s="5"/>
      <c r="D893" s="5"/>
      <c r="E893" s="5"/>
      <c r="F893" s="5"/>
      <c r="G893" s="5"/>
      <c r="H893" s="5"/>
      <c r="I893" s="5"/>
      <c r="K893" s="4" t="s">
        <v>781</v>
      </c>
    </row>
    <row r="894" spans="1:11" ht="12.75">
      <c r="A894" s="6">
        <v>893</v>
      </c>
      <c r="B894" s="5"/>
      <c r="C894" s="5"/>
      <c r="D894" s="5"/>
      <c r="E894" s="5"/>
      <c r="F894" s="5"/>
      <c r="G894" s="5"/>
      <c r="H894" s="5"/>
      <c r="I894" s="5"/>
      <c r="K894" s="4" t="s">
        <v>781</v>
      </c>
    </row>
    <row r="895" spans="1:11" ht="12.75">
      <c r="A895" s="6">
        <v>894</v>
      </c>
      <c r="B895" s="5"/>
      <c r="C895" s="5"/>
      <c r="D895" s="5"/>
      <c r="E895" s="5"/>
      <c r="F895" s="5"/>
      <c r="G895" s="5"/>
      <c r="H895" s="5"/>
      <c r="I895" s="5"/>
      <c r="K895" s="4" t="s">
        <v>781</v>
      </c>
    </row>
    <row r="896" spans="1:11" ht="12.75">
      <c r="A896" s="6">
        <v>895</v>
      </c>
      <c r="B896" s="5"/>
      <c r="C896" s="5"/>
      <c r="D896" s="5"/>
      <c r="E896" s="5"/>
      <c r="F896" s="5"/>
      <c r="G896" s="5"/>
      <c r="H896" s="5"/>
      <c r="I896" s="5"/>
      <c r="K896" s="4" t="s">
        <v>781</v>
      </c>
    </row>
    <row r="897" spans="1:11" ht="12.75">
      <c r="A897" s="6">
        <v>896</v>
      </c>
      <c r="B897" s="5"/>
      <c r="C897" s="5"/>
      <c r="D897" s="5"/>
      <c r="E897" s="5"/>
      <c r="F897" s="5"/>
      <c r="G897" s="5"/>
      <c r="H897" s="5"/>
      <c r="I897" s="5"/>
      <c r="K897" s="4" t="s">
        <v>781</v>
      </c>
    </row>
    <row r="898" spans="1:11" ht="12.75">
      <c r="A898" s="6">
        <v>897</v>
      </c>
      <c r="B898" s="5"/>
      <c r="C898" s="5"/>
      <c r="D898" s="5"/>
      <c r="E898" s="5"/>
      <c r="F898" s="5"/>
      <c r="G898" s="5"/>
      <c r="H898" s="5"/>
      <c r="I898" s="5"/>
      <c r="K898" s="4" t="s">
        <v>781</v>
      </c>
    </row>
    <row r="899" spans="1:11" ht="12.75">
      <c r="A899" s="6">
        <v>898</v>
      </c>
      <c r="B899" s="5"/>
      <c r="C899" s="5"/>
      <c r="D899" s="5"/>
      <c r="E899" s="5"/>
      <c r="F899" s="5"/>
      <c r="G899" s="5"/>
      <c r="H899" s="5"/>
      <c r="I899" s="5"/>
      <c r="K899" s="4" t="s">
        <v>781</v>
      </c>
    </row>
    <row r="900" spans="1:11" ht="12.75">
      <c r="A900" s="6">
        <v>899</v>
      </c>
      <c r="B900" s="5"/>
      <c r="C900" s="5"/>
      <c r="D900" s="5"/>
      <c r="E900" s="5"/>
      <c r="F900" s="5"/>
      <c r="G900" s="5"/>
      <c r="H900" s="5"/>
      <c r="I900" s="5"/>
      <c r="K900" s="4" t="s">
        <v>781</v>
      </c>
    </row>
  </sheetData>
  <sheetProtection/>
  <conditionalFormatting sqref="F794:F797 F786:F791 F712:F751 F753:F760 F702:F706 F708:F710 F763:F777 G740">
    <cfRule type="cellIs" priority="1" dxfId="24" operator="equal" stopIfTrue="1">
      <formula>"SA Pending"</formula>
    </cfRule>
  </conditionalFormatting>
  <conditionalFormatting sqref="F794:F797 F786:F791 F712:F751 F753:F760 F702:F706 F708:F710 F763:F777 G740">
    <cfRule type="cellIs" priority="2" dxfId="25" operator="equal" stopIfTrue="1">
      <formula>"SA Expired"</formula>
    </cfRule>
  </conditionalFormatting>
  <conditionalFormatting sqref="F794:F797 F786:F791 F712:F751 F753:F760 F702:F706 F708:F710 F763:F777 G740">
    <cfRule type="cellIs" priority="3" dxfId="26" operator="equal" stopIfTrue="1">
      <formula>"SA Active"</formula>
    </cfRule>
  </conditionalFormatting>
  <conditionalFormatting sqref="F701">
    <cfRule type="cellIs" priority="4" dxfId="24" operator="equal" stopIfTrue="1">
      <formula>"SA Pending"</formula>
    </cfRule>
  </conditionalFormatting>
  <conditionalFormatting sqref="F701">
    <cfRule type="cellIs" priority="5" dxfId="25" operator="equal" stopIfTrue="1">
      <formula>"SA Expired"</formula>
    </cfRule>
  </conditionalFormatting>
  <conditionalFormatting sqref="F701">
    <cfRule type="cellIs" priority="6" dxfId="26" operator="equal" stopIfTrue="1">
      <formula>"SA Active"</formula>
    </cfRule>
  </conditionalFormatting>
  <conditionalFormatting sqref="F778:F779">
    <cfRule type="cellIs" priority="7" dxfId="24" operator="equal" stopIfTrue="1">
      <formula>"SA Pending"</formula>
    </cfRule>
  </conditionalFormatting>
  <conditionalFormatting sqref="F778:F779">
    <cfRule type="cellIs" priority="8" dxfId="25" operator="equal" stopIfTrue="1">
      <formula>"SA Expired"</formula>
    </cfRule>
  </conditionalFormatting>
  <conditionalFormatting sqref="F778:F779">
    <cfRule type="cellIs" priority="9" dxfId="26" operator="equal" stopIfTrue="1">
      <formula>"SA Active"</formula>
    </cfRule>
  </conditionalFormatting>
  <conditionalFormatting sqref="F780:F785">
    <cfRule type="cellIs" priority="10" dxfId="24" operator="equal" stopIfTrue="1">
      <formula>"SA Pending"</formula>
    </cfRule>
  </conditionalFormatting>
  <conditionalFormatting sqref="F780:F785">
    <cfRule type="cellIs" priority="11" dxfId="25" operator="equal" stopIfTrue="1">
      <formula>"SA Expired"</formula>
    </cfRule>
  </conditionalFormatting>
  <conditionalFormatting sqref="F780:F785">
    <cfRule type="cellIs" priority="12" dxfId="26" operator="equal" stopIfTrue="1">
      <formula>"SA Active"</formula>
    </cfRule>
  </conditionalFormatting>
  <conditionalFormatting sqref="F792:F793">
    <cfRule type="cellIs" priority="13" dxfId="24" operator="equal" stopIfTrue="1">
      <formula>"SA Pending"</formula>
    </cfRule>
  </conditionalFormatting>
  <conditionalFormatting sqref="F792:F793">
    <cfRule type="cellIs" priority="14" dxfId="25" operator="equal" stopIfTrue="1">
      <formula>"SA Expired"</formula>
    </cfRule>
  </conditionalFormatting>
  <conditionalFormatting sqref="F792:F793">
    <cfRule type="cellIs" priority="15" dxfId="26" operator="equal" stopIfTrue="1">
      <formula>"SA Active"</formula>
    </cfRule>
  </conditionalFormatting>
  <conditionalFormatting sqref="F798:F799">
    <cfRule type="cellIs" priority="16" dxfId="24" operator="equal" stopIfTrue="1">
      <formula>"SA Pending"</formula>
    </cfRule>
  </conditionalFormatting>
  <conditionalFormatting sqref="F798:F799">
    <cfRule type="cellIs" priority="17" dxfId="25" operator="equal" stopIfTrue="1">
      <formula>"SA Expired"</formula>
    </cfRule>
  </conditionalFormatting>
  <conditionalFormatting sqref="F798:F799">
    <cfRule type="cellIs" priority="18" dxfId="26" operator="equal" stopIfTrue="1">
      <formula>"SA Active"</formula>
    </cfRule>
  </conditionalFormatting>
  <conditionalFormatting sqref="F800">
    <cfRule type="cellIs" priority="19" dxfId="24" operator="equal" stopIfTrue="1">
      <formula>"SA Pending"</formula>
    </cfRule>
  </conditionalFormatting>
  <conditionalFormatting sqref="F800">
    <cfRule type="cellIs" priority="20" dxfId="25" operator="equal" stopIfTrue="1">
      <formula>"SA Expired"</formula>
    </cfRule>
  </conditionalFormatting>
  <conditionalFormatting sqref="F800">
    <cfRule type="cellIs" priority="21" dxfId="26" operator="equal" stopIfTrue="1">
      <formula>"SA Active"</formula>
    </cfRule>
  </conditionalFormatting>
  <conditionalFormatting sqref="F761:F762">
    <cfRule type="cellIs" priority="22" dxfId="24" operator="equal" stopIfTrue="1">
      <formula>"SA Pending"</formula>
    </cfRule>
  </conditionalFormatting>
  <conditionalFormatting sqref="F761:F762">
    <cfRule type="cellIs" priority="23" dxfId="25" operator="equal" stopIfTrue="1">
      <formula>"SA Expired"</formula>
    </cfRule>
  </conditionalFormatting>
  <conditionalFormatting sqref="F761:F762">
    <cfRule type="cellIs" priority="24" dxfId="26" operator="equal" stopIfTrue="1">
      <formula>"SA Active"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Y37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0.140625" style="0" bestFit="1" customWidth="1"/>
    <col min="3" max="3" width="5.28125" style="0" bestFit="1" customWidth="1"/>
    <col min="4" max="4" width="19.7109375" style="0" bestFit="1" customWidth="1"/>
    <col min="5" max="5" width="5.28125" style="0" bestFit="1" customWidth="1"/>
    <col min="6" max="6" width="20.7109375" style="0" customWidth="1"/>
    <col min="7" max="7" width="5.28125" style="0" bestFit="1" customWidth="1"/>
    <col min="8" max="8" width="20.7109375" style="0" customWidth="1"/>
    <col min="9" max="9" width="5.28125" style="0" bestFit="1" customWidth="1"/>
    <col min="10" max="10" width="20.7109375" style="0" customWidth="1"/>
    <col min="11" max="11" width="5.28125" style="0" bestFit="1" customWidth="1"/>
    <col min="12" max="12" width="20.7109375" style="0" customWidth="1"/>
    <col min="13" max="13" width="5.28125" style="0" bestFit="1" customWidth="1"/>
    <col min="14" max="14" width="20.7109375" style="0" customWidth="1"/>
    <col min="15" max="15" width="5.28125" style="0" bestFit="1" customWidth="1"/>
    <col min="16" max="16" width="20.7109375" style="0" customWidth="1"/>
    <col min="17" max="17" width="5.28125" style="0" bestFit="1" customWidth="1"/>
    <col min="18" max="18" width="20.7109375" style="0" customWidth="1"/>
  </cols>
  <sheetData>
    <row r="1" spans="1:25" ht="15.75" thickBot="1">
      <c r="A1" s="27" t="s">
        <v>0</v>
      </c>
      <c r="B1" s="27" t="s">
        <v>63</v>
      </c>
      <c r="C1" s="201" t="s">
        <v>782</v>
      </c>
      <c r="D1" s="202"/>
      <c r="E1" s="201" t="s">
        <v>783</v>
      </c>
      <c r="F1" s="202"/>
      <c r="G1" s="204" t="s">
        <v>784</v>
      </c>
      <c r="H1" s="205"/>
      <c r="I1" s="201" t="s">
        <v>785</v>
      </c>
      <c r="J1" s="202"/>
      <c r="K1" s="204" t="s">
        <v>786</v>
      </c>
      <c r="L1" s="205"/>
      <c r="M1" s="204" t="s">
        <v>787</v>
      </c>
      <c r="N1" s="205"/>
      <c r="O1" s="201" t="s">
        <v>788</v>
      </c>
      <c r="P1" s="202"/>
      <c r="Q1" s="201" t="s">
        <v>789</v>
      </c>
      <c r="R1" s="203"/>
      <c r="S1" s="80" t="s">
        <v>2</v>
      </c>
      <c r="T1" s="81" t="s">
        <v>3</v>
      </c>
      <c r="U1" s="81" t="s">
        <v>4</v>
      </c>
      <c r="V1" s="81" t="s">
        <v>5</v>
      </c>
      <c r="W1" s="81" t="s">
        <v>6</v>
      </c>
      <c r="X1" s="81" t="s">
        <v>7</v>
      </c>
      <c r="Y1" s="81" t="s">
        <v>8</v>
      </c>
    </row>
    <row r="2" spans="1:25" ht="15.75" thickBot="1">
      <c r="A2" s="28" t="s">
        <v>837</v>
      </c>
      <c r="B2" s="31" t="s">
        <v>10</v>
      </c>
      <c r="C2" s="33">
        <v>715</v>
      </c>
      <c r="D2" s="35" t="str">
        <f>_xlfn.IFERROR(VLOOKUP(C2,Athletes,9,FALSE),"")</f>
        <v>Tayler Barlow</v>
      </c>
      <c r="E2" s="33">
        <v>335</v>
      </c>
      <c r="F2" s="35" t="str">
        <f>_xlfn.IFERROR(VLOOKUP(E2,Athletes,9,FALSE),"")</f>
        <v>Mia Croall</v>
      </c>
      <c r="G2" s="33">
        <v>132</v>
      </c>
      <c r="H2" s="35" t="str">
        <f>_xlfn.IFERROR(VLOOKUP(G2,Athletes,9,FALSE),"")</f>
        <v>Ava Cruickshank</v>
      </c>
      <c r="I2" s="33">
        <v>620</v>
      </c>
      <c r="J2" s="35" t="str">
        <f>_xlfn.IFERROR(VLOOKUP(I2,Athletes,9,FALSE),"")</f>
        <v>Rosie Ogston</v>
      </c>
      <c r="K2" s="33"/>
      <c r="L2" s="35">
        <f>_xlfn.IFERROR(VLOOKUP(K2,Athletes,9,FALSE),"")</f>
      </c>
      <c r="M2" s="33"/>
      <c r="N2" s="35">
        <f>_xlfn.IFERROR(VLOOKUP(M2,Athletes,9,FALSE),"")</f>
      </c>
      <c r="O2" s="33"/>
      <c r="P2" s="35">
        <f>_xlfn.IFERROR(VLOOKUP(O2,Athletes,9,FALSE),"")</f>
      </c>
      <c r="Q2" s="33"/>
      <c r="R2" s="35">
        <f>_xlfn.IFERROR(VLOOKUP(Q2,Athletes,9,FALSE),"")</f>
      </c>
      <c r="S2" s="73"/>
      <c r="T2" s="74"/>
      <c r="U2" s="74"/>
      <c r="V2" s="74"/>
      <c r="W2" s="74"/>
      <c r="X2" s="74"/>
      <c r="Y2" s="74"/>
    </row>
    <row r="3" spans="1:25" ht="15">
      <c r="A3" s="29" t="s">
        <v>9</v>
      </c>
      <c r="B3" s="1" t="s">
        <v>11</v>
      </c>
      <c r="C3" s="140"/>
      <c r="D3" s="34" t="str">
        <f>_xlfn.IFERROR(VLOOKUP(C2,AthletesClub,11,FALSE),"")</f>
        <v>Ross County AC</v>
      </c>
      <c r="E3" s="140"/>
      <c r="F3" s="34" t="str">
        <f>_xlfn.IFERROR(VLOOKUP(E2,AthletesClub,11,FALSE),"")</f>
        <v>Inverness Harriers</v>
      </c>
      <c r="G3" s="140"/>
      <c r="H3" s="34" t="str">
        <f>_xlfn.IFERROR(VLOOKUP(G2,AthletesClub,11,FALSE),"")</f>
        <v>Elgin AAC</v>
      </c>
      <c r="I3" s="140"/>
      <c r="J3" s="34" t="str">
        <f>_xlfn.IFERROR(VLOOKUP(I2,AthletesClub,11,FALSE),"")</f>
        <v>Nairn AAC</v>
      </c>
      <c r="K3" s="140"/>
      <c r="L3" s="34">
        <f>_xlfn.IFERROR(VLOOKUP(K2,AthletesClub,11,FALSE),"")</f>
      </c>
      <c r="M3" s="140"/>
      <c r="N3" s="34">
        <f>_xlfn.IFERROR(VLOOKUP(M2,AthletesClub,11,FALSE),"")</f>
      </c>
      <c r="O3" s="140"/>
      <c r="P3" s="34">
        <f>_xlfn.IFERROR(VLOOKUP(O2,AthletesClub,11,FALSE),"")</f>
      </c>
      <c r="Q3" s="140"/>
      <c r="R3" s="34">
        <f>_xlfn.IFERROR(VLOOKUP(Q2,AthletesClub,11,FALSE),"")</f>
      </c>
      <c r="S3" s="75">
        <f>_xlfn.IFERROR(_xlfn.IFS(D3="Elgin AAC",8,F3="Elgin AAC",7,H3="Elgin AAC",6,J3="Elgin AAC",5,L3="Elgin AAC",4,N3="Elgin AAC",3,P3="Elgin AAC",2,R3="Elgin AAC",1),"")</f>
        <v>6</v>
      </c>
      <c r="T3" s="75">
        <f>_xlfn.IFERROR(_xlfn.IFS(D3="East Sutherland",8,F3="East Sutherland",7,H3="East Sutherland",6,J3="East Sutherland",5,L3="East Sutherland",4,N3="East Sutherland",3,P3="East Sutherland",2,R3="East Sutherland",1),"")</f>
      </c>
      <c r="U3" s="75">
        <f>_xlfn.IFERROR(_xlfn.IFS(D3="Forres Harriers",8,F3="Forres Harriers",7,H3="Forres Harriers",6,J3="Forres Harriers",5,L3="Forres Harriers",4,N3="Forres Harriers",3,P3="Forres Harriers",2,R3="Forres Harriers",1),"")</f>
      </c>
      <c r="V3" s="75">
        <f>_xlfn.IFERROR(_xlfn.IFS(D3="Inverness Harriers",8,F3="Inverness Harriers",7,H3="Inverness Harriers",6,J3="Inverness Harriers",5,L3="Inverness Harriers",4,N3="Inverness Harriers",3,P3="Inverness Harriers",2,R3="Inverness Harriers",1),"")</f>
        <v>7</v>
      </c>
      <c r="W3" s="75">
        <f>_xlfn.IFERROR(_xlfn.IFS(D3="Moray RR",8,F3="Moray RR",7,H3="Moray RR",6,J3="Moray RR",5,L3="Moray RR",4,N3="Moray RR",3,P3="Moray RR",2,R3="Moray RR",1),"")</f>
      </c>
      <c r="X3" s="75">
        <f>_xlfn.IFERROR(_xlfn.IFS(D3="Nairn AAC",8,F3="Nairn AAC",7,H3="Nairn AAC",6,J3="Nairn AAC",5,L3="Nairn AAC",4,N3="Nairn AAC",3,P3="Nairn AAC",2,R3="Nairn AAC",1),"")</f>
        <v>5</v>
      </c>
      <c r="Y3" s="75">
        <f>_xlfn.IFERROR(_xlfn.IFS(D3="Ross County AC",8,F3="Ross County AC",7,H3="Ross County AC",6,J3="Ross County AC",5,L3="Ross County AC",4,N3="Ross County AC",3,P3="Ross County AC",2,R3="Ross County AC",1),"")</f>
        <v>8</v>
      </c>
    </row>
    <row r="4" spans="1:25" ht="15.75" thickBot="1">
      <c r="A4" s="187">
        <v>-4.4</v>
      </c>
      <c r="B4" s="3" t="s">
        <v>12</v>
      </c>
      <c r="C4" s="141"/>
      <c r="D4" s="36">
        <v>15.52</v>
      </c>
      <c r="E4" s="141"/>
      <c r="F4" s="36">
        <v>16.22</v>
      </c>
      <c r="G4" s="141"/>
      <c r="H4" s="36">
        <v>16.68</v>
      </c>
      <c r="I4" s="141"/>
      <c r="J4" s="36">
        <v>16.76</v>
      </c>
      <c r="K4" s="141"/>
      <c r="L4" s="36"/>
      <c r="M4" s="141"/>
      <c r="N4" s="36"/>
      <c r="O4" s="141"/>
      <c r="P4" s="36"/>
      <c r="Q4" s="141"/>
      <c r="R4" s="36"/>
      <c r="S4" s="76"/>
      <c r="T4" s="76"/>
      <c r="U4" s="76"/>
      <c r="V4" s="76"/>
      <c r="W4" s="76"/>
      <c r="X4" s="76"/>
      <c r="Y4" s="76"/>
    </row>
    <row r="5" spans="1:25" ht="15.75" thickBot="1">
      <c r="A5" s="28" t="str">
        <f>A2</f>
        <v>100m</v>
      </c>
      <c r="B5" s="31" t="s">
        <v>10</v>
      </c>
      <c r="C5" s="33">
        <v>733</v>
      </c>
      <c r="D5" s="35" t="str">
        <f>_xlfn.IFERROR(VLOOKUP(C5,Athletes,9,FALSE),"")</f>
        <v>Holly Stewart</v>
      </c>
      <c r="E5" s="33">
        <v>341</v>
      </c>
      <c r="F5" s="35" t="str">
        <f>_xlfn.IFERROR(VLOOKUP(E5,Athletes,9,FALSE),"")</f>
        <v>Katie MacDonald</v>
      </c>
      <c r="G5" s="33">
        <v>618</v>
      </c>
      <c r="H5" s="35" t="str">
        <f>_xlfn.IFERROR(VLOOKUP(G5,Athletes,9,FALSE),"")</f>
        <v>Rebecca Brown</v>
      </c>
      <c r="I5" s="33">
        <v>171</v>
      </c>
      <c r="J5" s="35" t="str">
        <f>_xlfn.IFERROR(VLOOKUP(I5,Athletes,9,FALSE),"")</f>
        <v>Evie Collins</v>
      </c>
      <c r="K5" s="33"/>
      <c r="L5" s="35">
        <f>_xlfn.IFERROR(VLOOKUP(K5,Athletes,9,FALSE),"")</f>
      </c>
      <c r="M5" s="33"/>
      <c r="N5" s="35">
        <f>_xlfn.IFERROR(VLOOKUP(M5,Athletes,9,FALSE),"")</f>
      </c>
      <c r="O5" s="33"/>
      <c r="P5" s="35">
        <f>_xlfn.IFERROR(VLOOKUP(O5,Athletes,9,FALSE),"")</f>
      </c>
      <c r="Q5" s="33"/>
      <c r="R5" s="35">
        <f>_xlfn.IFERROR(VLOOKUP(Q5,Athletes,9,FALSE),"")</f>
      </c>
      <c r="S5" s="76"/>
      <c r="T5" s="76"/>
      <c r="U5" s="76"/>
      <c r="V5" s="76"/>
      <c r="W5" s="76"/>
      <c r="X5" s="76"/>
      <c r="Y5" s="76"/>
    </row>
    <row r="6" spans="1:25" ht="15">
      <c r="A6" s="29" t="s">
        <v>13</v>
      </c>
      <c r="B6" s="1" t="s">
        <v>11</v>
      </c>
      <c r="C6" s="140"/>
      <c r="D6" s="34" t="str">
        <f>_xlfn.IFERROR(VLOOKUP(C5,AthletesClub,11,FALSE),"")</f>
        <v>Ross County AC</v>
      </c>
      <c r="E6" s="140"/>
      <c r="F6" s="34" t="str">
        <f>_xlfn.IFERROR(VLOOKUP(E5,AthletesClub,11,FALSE),"")</f>
        <v>Inverness Harriers</v>
      </c>
      <c r="G6" s="140"/>
      <c r="H6" s="34" t="str">
        <f>_xlfn.IFERROR(VLOOKUP(G5,AthletesClub,11,FALSE),"")</f>
        <v>Nairn AAC</v>
      </c>
      <c r="I6" s="140"/>
      <c r="J6" s="34" t="str">
        <f>_xlfn.IFERROR(VLOOKUP(I5,AthletesClub,11,FALSE),"")</f>
        <v>Elgin AAC</v>
      </c>
      <c r="K6" s="140"/>
      <c r="L6" s="34">
        <f>_xlfn.IFERROR(VLOOKUP(K5,AthletesClub,11,FALSE),"")</f>
      </c>
      <c r="M6" s="140"/>
      <c r="N6" s="34">
        <f>_xlfn.IFERROR(VLOOKUP(M5,AthletesClub,11,FALSE),"")</f>
      </c>
      <c r="O6" s="140"/>
      <c r="P6" s="34">
        <f>_xlfn.IFERROR(VLOOKUP(O5,AthletesClub,11,FALSE),"")</f>
      </c>
      <c r="Q6" s="140"/>
      <c r="R6" s="34">
        <f>_xlfn.IFERROR(VLOOKUP(Q5,AthletesClub,11,FALSE),"")</f>
      </c>
      <c r="S6" s="75">
        <f>_xlfn.IFERROR(_xlfn.IFS(D6="Elgin AAC",8,F6="Elgin AAC",7,H6="Elgin AAC",6,J6="Elgin AAC",5,L6="Elgin AAC",4,N6="Elgin AAC",3,P6="Elgin AAC",2,R6="Elgin AAC",1),"")</f>
        <v>5</v>
      </c>
      <c r="T6" s="75">
        <f>_xlfn.IFERROR(_xlfn.IFS(D6="East Sutherland",8,F6="East Sutherland",7,H6="East Sutherland",6,J6="East Sutherland",5,L6="East Sutherland",4,N6="East Sutherland",3,P6="East Sutherland",2,R6="East Sutherland",1),"")</f>
      </c>
      <c r="U6" s="75">
        <f>_xlfn.IFERROR(_xlfn.IFS(D6="Forres Harriers",8,F6="Forres Harriers",7,H6="Forres Harriers",6,J6="Forres Harriers",5,L6="Forres Harriers",4,N6="Forres Harriers",3,P6="Forres Harriers",2,R6="Forres Harriers",1),"")</f>
      </c>
      <c r="V6" s="75">
        <f>_xlfn.IFERROR(_xlfn.IFS(D6="Inverness Harriers",8,F6="Inverness Harriers",7,H6="Inverness Harriers",6,J6="Inverness Harriers",5,L6="Inverness Harriers",4,N6="Inverness Harriers",3,P6="Inverness Harriers",2,R6="Inverness Harriers",1),"")</f>
        <v>7</v>
      </c>
      <c r="W6" s="75">
        <f>_xlfn.IFERROR(_xlfn.IFS(D6="Moray RR",8,F6="Moray RR",7,H6="Moray RR",6,J6="Moray RR",5,L6="Moray RR",4,N6="Moray RR",3,P6="Moray RR",2,R6="Moray RR",1),"")</f>
      </c>
      <c r="X6" s="75">
        <f>_xlfn.IFERROR(_xlfn.IFS(D6="Nairn AAC",8,F6="Nairn AAC",7,H6="Nairn AAC",6,J6="Nairn AAC",5,L6="Nairn AAC",4,N6="Nairn AAC",3,P6="Nairn AAC",2,R6="Nairn AAC",1),"")</f>
        <v>6</v>
      </c>
      <c r="Y6" s="75">
        <f>_xlfn.IFERROR(_xlfn.IFS(D6="Ross County AC",8,F6="Ross County AC",7,H6="Ross County AC",6,J6="Ross County AC",5,L6="Ross County AC",4,N6="Ross County AC",3,P6="Ross County AC",2,R6="Ross County AC",1),"")</f>
        <v>8</v>
      </c>
    </row>
    <row r="7" spans="1:25" ht="15.75" thickBot="1">
      <c r="A7" s="187">
        <v>-3.2</v>
      </c>
      <c r="B7" s="3" t="s">
        <v>12</v>
      </c>
      <c r="C7" s="141"/>
      <c r="D7" s="36">
        <v>15.25</v>
      </c>
      <c r="E7" s="141"/>
      <c r="F7" s="36">
        <v>16.56</v>
      </c>
      <c r="G7" s="141"/>
      <c r="H7" s="36">
        <v>16.59</v>
      </c>
      <c r="I7" s="141"/>
      <c r="J7" s="36">
        <v>18.45</v>
      </c>
      <c r="K7" s="141"/>
      <c r="L7" s="36"/>
      <c r="M7" s="141"/>
      <c r="N7" s="36"/>
      <c r="O7" s="141"/>
      <c r="P7" s="36"/>
      <c r="Q7" s="141"/>
      <c r="R7" s="36"/>
      <c r="S7" s="78"/>
      <c r="T7" s="78"/>
      <c r="U7" s="78"/>
      <c r="V7" s="78"/>
      <c r="W7" s="78"/>
      <c r="X7" s="78"/>
      <c r="Y7" s="78"/>
    </row>
    <row r="8" spans="1:25" ht="15.75" thickBot="1">
      <c r="A8" s="28" t="s">
        <v>791</v>
      </c>
      <c r="B8" s="31" t="s">
        <v>10</v>
      </c>
      <c r="C8" s="33">
        <v>733</v>
      </c>
      <c r="D8" s="35" t="str">
        <f>_xlfn.IFERROR(VLOOKUP(C8,Athletes,9,FALSE),"")</f>
        <v>Holly Stewart</v>
      </c>
      <c r="E8" s="33">
        <v>336</v>
      </c>
      <c r="F8" s="35" t="str">
        <f>_xlfn.IFERROR(VLOOKUP(E8,Athletes,9,FALSE),"")</f>
        <v>Cara Cuthbert</v>
      </c>
      <c r="G8" s="33">
        <v>133</v>
      </c>
      <c r="H8" s="35" t="str">
        <f>_xlfn.IFERROR(VLOOKUP(G8,Athletes,9,FALSE),"")</f>
        <v>Georgia Grant</v>
      </c>
      <c r="I8" s="33">
        <v>620</v>
      </c>
      <c r="J8" s="35" t="str">
        <f>_xlfn.IFERROR(VLOOKUP(I8,Athletes,9,FALSE),"")</f>
        <v>Rosie Ogston</v>
      </c>
      <c r="K8" s="33"/>
      <c r="L8" s="35">
        <f>_xlfn.IFERROR(VLOOKUP(K8,Athletes,9,FALSE),"")</f>
      </c>
      <c r="M8" s="33"/>
      <c r="N8" s="35">
        <f>_xlfn.IFERROR(VLOOKUP(M8,Athletes,9,FALSE),"")</f>
      </c>
      <c r="O8" s="33"/>
      <c r="P8" s="35">
        <f>_xlfn.IFERROR(VLOOKUP(O8,Athletes,9,FALSE),"")</f>
      </c>
      <c r="Q8" s="33"/>
      <c r="R8" s="35">
        <f>_xlfn.IFERROR(VLOOKUP(Q8,Athletes,9,FALSE),"")</f>
      </c>
      <c r="S8" s="76"/>
      <c r="T8" s="76"/>
      <c r="U8" s="76"/>
      <c r="V8" s="76"/>
      <c r="W8" s="76"/>
      <c r="X8" s="76"/>
      <c r="Y8" s="76"/>
    </row>
    <row r="9" spans="1:25" ht="15">
      <c r="A9" s="29" t="s">
        <v>9</v>
      </c>
      <c r="B9" s="1" t="s">
        <v>11</v>
      </c>
      <c r="C9" s="140"/>
      <c r="D9" s="34" t="str">
        <f>_xlfn.IFERROR(VLOOKUP(C8,AthletesClub,11,FALSE),"")</f>
        <v>Ross County AC</v>
      </c>
      <c r="E9" s="140"/>
      <c r="F9" s="34" t="str">
        <f>_xlfn.IFERROR(VLOOKUP(E8,AthletesClub,11,FALSE),"")</f>
        <v>Inverness Harriers</v>
      </c>
      <c r="G9" s="140"/>
      <c r="H9" s="34" t="str">
        <f>_xlfn.IFERROR(VLOOKUP(G8,AthletesClub,11,FALSE),"")</f>
        <v>Elgin AAC</v>
      </c>
      <c r="I9" s="140"/>
      <c r="J9" s="34" t="str">
        <f>_xlfn.IFERROR(VLOOKUP(I8,AthletesClub,11,FALSE),"")</f>
        <v>Nairn AAC</v>
      </c>
      <c r="K9" s="140"/>
      <c r="L9" s="34">
        <f>_xlfn.IFERROR(VLOOKUP(K8,AthletesClub,11,FALSE),"")</f>
      </c>
      <c r="M9" s="140"/>
      <c r="N9" s="34">
        <f>_xlfn.IFERROR(VLOOKUP(M8,AthletesClub,11,FALSE),"")</f>
      </c>
      <c r="O9" s="140"/>
      <c r="P9" s="34">
        <f>_xlfn.IFERROR(VLOOKUP(O8,AthletesClub,11,FALSE),"")</f>
      </c>
      <c r="Q9" s="140"/>
      <c r="R9" s="34">
        <f>_xlfn.IFERROR(VLOOKUP(Q8,AthletesClub,11,FALSE),"")</f>
      </c>
      <c r="S9" s="75">
        <f>_xlfn.IFERROR(_xlfn.IFS(D9="Elgin AAC",8,F9="Elgin AAC",7,H9="Elgin AAC",6,J9="Elgin AAC",5,L9="Elgin AAC",4,N9="Elgin AAC",3,P9="Elgin AAC",2,R9="Elgin AAC",1),"")</f>
        <v>6</v>
      </c>
      <c r="T9" s="75">
        <f>_xlfn.IFERROR(_xlfn.IFS(D9="East Sutherland",8,F9="East Sutherland",7,H9="East Sutherland",6,J9="East Sutherland",5,L9="East Sutherland",4,N9="East Sutherland",3,P9="East Sutherland",2,R9="East Sutherland",1),"")</f>
      </c>
      <c r="U9" s="75">
        <f>_xlfn.IFERROR(_xlfn.IFS(D9="Forres Harriers",8,F9="Forres Harriers",7,H9="Forres Harriers",6,J9="Forres Harriers",5,L9="Forres Harriers",4,N9="Forres Harriers",3,P9="Forres Harriers",2,R9="Forres Harriers",1),"")</f>
      </c>
      <c r="V9" s="75">
        <f>_xlfn.IFERROR(_xlfn.IFS(D9="Inverness Harriers",8,F9="Inverness Harriers",7,H9="Inverness Harriers",6,J9="Inverness Harriers",5,L9="Inverness Harriers",4,N9="Inverness Harriers",3,P9="Inverness Harriers",2,R9="Inverness Harriers",1),"")</f>
        <v>7</v>
      </c>
      <c r="W9" s="75">
        <f>_xlfn.IFERROR(_xlfn.IFS(D9="Moray RR",8,F9="Moray RR",7,H9="Moray RR",6,J9="Moray RR",5,L9="Moray RR",4,N9="Moray RR",3,P9="Moray RR",2,R9="Moray RR",1),"")</f>
      </c>
      <c r="X9" s="75">
        <f>_xlfn.IFERROR(_xlfn.IFS(D9="Nairn AAC",8,F9="Nairn AAC",7,H9="Nairn AAC",6,J9="Nairn AAC",5,L9="Nairn AAC",4,N9="Nairn AAC",3,P9="Nairn AAC",2,R9="Nairn AAC",1),"")</f>
        <v>5</v>
      </c>
      <c r="Y9" s="75">
        <f>_xlfn.IFERROR(_xlfn.IFS(D9="Ross County AC",8,F9="Ross County AC",7,H9="Ross County AC",6,J9="Ross County AC",5,L9="Ross County AC",4,N9="Ross County AC",3,P9="Ross County AC",2,R9="Ross County AC",1),"")</f>
        <v>8</v>
      </c>
    </row>
    <row r="10" spans="1:25" ht="15.75" thickBot="1">
      <c r="A10" s="187">
        <v>-3.4</v>
      </c>
      <c r="B10" s="3" t="s">
        <v>12</v>
      </c>
      <c r="C10" s="141"/>
      <c r="D10" s="36">
        <v>30.69</v>
      </c>
      <c r="E10" s="141"/>
      <c r="F10" s="36">
        <v>30.92</v>
      </c>
      <c r="G10" s="141"/>
      <c r="H10" s="36">
        <v>32.25</v>
      </c>
      <c r="I10" s="141"/>
      <c r="J10" s="36">
        <v>34.16</v>
      </c>
      <c r="K10" s="141"/>
      <c r="L10" s="36"/>
      <c r="M10" s="141"/>
      <c r="N10" s="36"/>
      <c r="O10" s="141"/>
      <c r="P10" s="36"/>
      <c r="Q10" s="141"/>
      <c r="R10" s="36"/>
      <c r="S10" s="76"/>
      <c r="T10" s="76"/>
      <c r="U10" s="76"/>
      <c r="V10" s="76"/>
      <c r="W10" s="76"/>
      <c r="X10" s="76"/>
      <c r="Y10" s="76"/>
    </row>
    <row r="11" spans="1:25" ht="15.75" thickBot="1">
      <c r="A11" s="28" t="str">
        <f>A8</f>
        <v>200m</v>
      </c>
      <c r="B11" s="31" t="s">
        <v>10</v>
      </c>
      <c r="C11" s="33">
        <v>715</v>
      </c>
      <c r="D11" s="35" t="str">
        <f>_xlfn.IFERROR(VLOOKUP(C11,Athletes,9,FALSE),"")</f>
        <v>Tayler Barlow</v>
      </c>
      <c r="E11" s="33">
        <v>617</v>
      </c>
      <c r="F11" s="35" t="str">
        <f>_xlfn.IFERROR(VLOOKUP(E11,Athletes,9,FALSE),"")</f>
        <v>Chloe Mason</v>
      </c>
      <c r="G11" s="33">
        <v>341</v>
      </c>
      <c r="H11" s="35" t="str">
        <f>_xlfn.IFERROR(VLOOKUP(G11,Athletes,9,FALSE),"")</f>
        <v>Katie MacDonald</v>
      </c>
      <c r="I11" s="33">
        <v>171</v>
      </c>
      <c r="J11" s="35" t="str">
        <f>_xlfn.IFERROR(VLOOKUP(I11,Athletes,9,FALSE),"")</f>
        <v>Evie Collins</v>
      </c>
      <c r="K11" s="33"/>
      <c r="L11" s="35">
        <f>_xlfn.IFERROR(VLOOKUP(K11,Athletes,9,FALSE),"")</f>
      </c>
      <c r="M11" s="33"/>
      <c r="N11" s="35">
        <f>_xlfn.IFERROR(VLOOKUP(M11,Athletes,9,FALSE),"")</f>
      </c>
      <c r="O11" s="33"/>
      <c r="P11" s="35">
        <f>_xlfn.IFERROR(VLOOKUP(O11,Athletes,9,FALSE),"")</f>
      </c>
      <c r="Q11" s="33"/>
      <c r="R11" s="35">
        <f>_xlfn.IFERROR(VLOOKUP(Q11,Athletes,9,FALSE),"")</f>
      </c>
      <c r="S11" s="76"/>
      <c r="T11" s="76"/>
      <c r="U11" s="76"/>
      <c r="V11" s="76"/>
      <c r="W11" s="76"/>
      <c r="X11" s="76"/>
      <c r="Y11" s="76"/>
    </row>
    <row r="12" spans="1:25" ht="15">
      <c r="A12" s="29" t="s">
        <v>13</v>
      </c>
      <c r="B12" s="1" t="s">
        <v>11</v>
      </c>
      <c r="C12" s="140"/>
      <c r="D12" s="34" t="str">
        <f>_xlfn.IFERROR(VLOOKUP(C11,AthletesClub,11,FALSE),"")</f>
        <v>Ross County AC</v>
      </c>
      <c r="E12" s="140"/>
      <c r="F12" s="34" t="str">
        <f>_xlfn.IFERROR(VLOOKUP(E11,AthletesClub,11,FALSE),"")</f>
        <v>Nairn AAC</v>
      </c>
      <c r="G12" s="140"/>
      <c r="H12" s="34" t="str">
        <f>_xlfn.IFERROR(VLOOKUP(G11,AthletesClub,11,FALSE),"")</f>
        <v>Inverness Harriers</v>
      </c>
      <c r="I12" s="140"/>
      <c r="J12" s="34" t="str">
        <f>_xlfn.IFERROR(VLOOKUP(I11,AthletesClub,11,FALSE),"")</f>
        <v>Elgin AAC</v>
      </c>
      <c r="K12" s="140"/>
      <c r="L12" s="34">
        <f>_xlfn.IFERROR(VLOOKUP(K11,AthletesClub,11,FALSE),"")</f>
      </c>
      <c r="M12" s="140"/>
      <c r="N12" s="34">
        <f>_xlfn.IFERROR(VLOOKUP(M11,AthletesClub,11,FALSE),"")</f>
      </c>
      <c r="O12" s="140"/>
      <c r="P12" s="34">
        <f>_xlfn.IFERROR(VLOOKUP(O11,AthletesClub,11,FALSE),"")</f>
      </c>
      <c r="Q12" s="140"/>
      <c r="R12" s="34">
        <f>_xlfn.IFERROR(VLOOKUP(Q11,AthletesClub,11,FALSE),"")</f>
      </c>
      <c r="S12" s="75">
        <f>_xlfn.IFERROR(_xlfn.IFS(D12="Elgin AAC",8,F12="Elgin AAC",7,H12="Elgin AAC",6,J12="Elgin AAC",5,L12="Elgin AAC",4,N12="Elgin AAC",3,P12="Elgin AAC",2,R12="Elgin AAC",1),"")</f>
        <v>5</v>
      </c>
      <c r="T12" s="75">
        <f>_xlfn.IFERROR(_xlfn.IFS(D12="East Sutherland",8,F12="East Sutherland",7,H12="East Sutherland",6,J12="East Sutherland",5,L12="East Sutherland",4,N12="East Sutherland",3,P12="East Sutherland",2,R12="East Sutherland",1),"")</f>
      </c>
      <c r="U12" s="75">
        <f>_xlfn.IFERROR(_xlfn.IFS(D12="Forres Harriers",8,F12="Forres Harriers",7,H12="Forres Harriers",6,J12="Forres Harriers",5,L12="Forres Harriers",4,N12="Forres Harriers",3,P12="Forres Harriers",2,R12="Forres Harriers",1),"")</f>
      </c>
      <c r="V12" s="75">
        <f>_xlfn.IFERROR(_xlfn.IFS(D12="Inverness Harriers",8,F12="Inverness Harriers",7,H12="Inverness Harriers",6,J12="Inverness Harriers",5,L12="Inverness Harriers",4,N12="Inverness Harriers",3,P12="Inverness Harriers",2,R12="Inverness Harriers",1),"")</f>
        <v>6</v>
      </c>
      <c r="W12" s="75">
        <f>_xlfn.IFERROR(_xlfn.IFS(D12="Moray RR",8,F12="Moray RR",7,H12="Moray RR",6,J12="Moray RR",5,L12="Moray RR",4,N12="Moray RR",3,P12="Moray RR",2,R12="Moray RR",1),"")</f>
      </c>
      <c r="X12" s="75">
        <f>_xlfn.IFERROR(_xlfn.IFS(D12="Nairn AAC",8,F12="Nairn AAC",7,H12="Nairn AAC",6,J12="Nairn AAC",5,L12="Nairn AAC",4,N12="Nairn AAC",3,P12="Nairn AAC",2,R12="Nairn AAC",1),"")</f>
        <v>7</v>
      </c>
      <c r="Y12" s="75">
        <f>_xlfn.IFERROR(_xlfn.IFS(D12="Ross County AC",8,F12="Ross County AC",7,H12="Ross County AC",6,J12="Ross County AC",5,L12="Ross County AC",4,N12="Ross County AC",3,P12="Ross County AC",2,R12="Ross County AC",1),"")</f>
        <v>8</v>
      </c>
    </row>
    <row r="13" spans="1:25" ht="15.75" thickBot="1">
      <c r="A13" s="187">
        <v>-3.8</v>
      </c>
      <c r="B13" s="3" t="s">
        <v>12</v>
      </c>
      <c r="C13" s="141"/>
      <c r="D13" s="152">
        <v>32.3</v>
      </c>
      <c r="E13" s="141"/>
      <c r="F13" s="36">
        <v>32.92</v>
      </c>
      <c r="G13" s="141"/>
      <c r="H13" s="36">
        <v>33.95</v>
      </c>
      <c r="I13" s="141"/>
      <c r="J13" s="36">
        <v>38.77</v>
      </c>
      <c r="K13" s="141"/>
      <c r="L13" s="36"/>
      <c r="M13" s="141"/>
      <c r="N13" s="36"/>
      <c r="O13" s="141"/>
      <c r="P13" s="36"/>
      <c r="Q13" s="141"/>
      <c r="R13" s="36"/>
      <c r="S13" s="78"/>
      <c r="T13" s="78"/>
      <c r="U13" s="78"/>
      <c r="V13" s="78"/>
      <c r="W13" s="78"/>
      <c r="X13" s="78"/>
      <c r="Y13" s="78"/>
    </row>
    <row r="14" spans="1:25" ht="15.75" thickBot="1">
      <c r="A14" s="28" t="s">
        <v>792</v>
      </c>
      <c r="B14" s="31" t="s">
        <v>10</v>
      </c>
      <c r="C14" s="33">
        <v>712</v>
      </c>
      <c r="D14" s="35" t="str">
        <f>_xlfn.IFERROR(VLOOKUP(C14,Athletes,9,FALSE),"")</f>
        <v>Caitlyn Heggie</v>
      </c>
      <c r="E14" s="33">
        <v>619</v>
      </c>
      <c r="F14" s="35" t="str">
        <f>_xlfn.IFERROR(VLOOKUP(E14,Athletes,9,FALSE),"")</f>
        <v>Amber Cameron</v>
      </c>
      <c r="G14" s="33">
        <v>348</v>
      </c>
      <c r="H14" s="35" t="str">
        <f>_xlfn.IFERROR(VLOOKUP(G14,Athletes,9,FALSE),"")</f>
        <v>Georgia Mutch</v>
      </c>
      <c r="I14" s="33"/>
      <c r="J14" s="35">
        <f>_xlfn.IFERROR(VLOOKUP(I14,Athletes,9,FALSE),"")</f>
      </c>
      <c r="K14" s="33"/>
      <c r="L14" s="35">
        <f>_xlfn.IFERROR(VLOOKUP(K14,Athletes,9,FALSE),"")</f>
      </c>
      <c r="M14" s="33"/>
      <c r="N14" s="35">
        <f>_xlfn.IFERROR(VLOOKUP(M14,Athletes,9,FALSE),"")</f>
      </c>
      <c r="O14" s="33"/>
      <c r="P14" s="35">
        <f>_xlfn.IFERROR(VLOOKUP(O14,Athletes,9,FALSE),"")</f>
      </c>
      <c r="Q14" s="33"/>
      <c r="R14" s="35">
        <f>_xlfn.IFERROR(VLOOKUP(Q14,Athletes,9,FALSE),"")</f>
      </c>
      <c r="S14" s="76"/>
      <c r="T14" s="76"/>
      <c r="U14" s="76"/>
      <c r="V14" s="76"/>
      <c r="W14" s="76"/>
      <c r="X14" s="76"/>
      <c r="Y14" s="76"/>
    </row>
    <row r="15" spans="1:25" ht="15">
      <c r="A15" s="29" t="s">
        <v>9</v>
      </c>
      <c r="B15" s="1" t="s">
        <v>11</v>
      </c>
      <c r="C15" s="140"/>
      <c r="D15" s="34" t="str">
        <f>_xlfn.IFERROR(VLOOKUP(C14,AthletesClub,11,FALSE),"")</f>
        <v>Ross County AC</v>
      </c>
      <c r="E15" s="140"/>
      <c r="F15" s="34" t="str">
        <f>_xlfn.IFERROR(VLOOKUP(E14,AthletesClub,11,FALSE),"")</f>
        <v>Nairn AAC</v>
      </c>
      <c r="G15" s="140"/>
      <c r="H15" s="34" t="str">
        <f>_xlfn.IFERROR(VLOOKUP(G14,AthletesClub,11,FALSE),"")</f>
        <v>Inverness Harriers</v>
      </c>
      <c r="I15" s="140"/>
      <c r="J15" s="34">
        <f>_xlfn.IFERROR(VLOOKUP(I14,AthletesClub,11,FALSE),"")</f>
      </c>
      <c r="K15" s="140"/>
      <c r="L15" s="34">
        <f>_xlfn.IFERROR(VLOOKUP(K14,AthletesClub,11,FALSE),"")</f>
      </c>
      <c r="M15" s="140"/>
      <c r="N15" s="34">
        <f>_xlfn.IFERROR(VLOOKUP(M14,AthletesClub,11,FALSE),"")</f>
      </c>
      <c r="O15" s="140"/>
      <c r="P15" s="34">
        <f>_xlfn.IFERROR(VLOOKUP(O14,AthletesClub,11,FALSE),"")</f>
      </c>
      <c r="Q15" s="140"/>
      <c r="R15" s="34">
        <f>_xlfn.IFERROR(VLOOKUP(Q14,AthletesClub,11,FALSE),"")</f>
      </c>
      <c r="S15" s="75">
        <f>_xlfn.IFERROR(_xlfn.IFS(D15="Elgin AAC",8,F15="Elgin AAC",7,H15="Elgin AAC",6,J15="Elgin AAC",5,L15="Elgin AAC",4,N15="Elgin AAC",3,P15="Elgin AAC",2,R15="Elgin AAC",1),"")</f>
      </c>
      <c r="T15" s="75">
        <f>_xlfn.IFERROR(_xlfn.IFS(D15="East Sutherland",8,F15="East Sutherland",7,H15="East Sutherland",6,J15="East Sutherland",5,L15="East Sutherland",4,N15="East Sutherland",3,P15="East Sutherland",2,R15="East Sutherland",1),"")</f>
      </c>
      <c r="U15" s="75">
        <f>_xlfn.IFERROR(_xlfn.IFS(D15="Forres Harriers",8,F15="Forres Harriers",7,H15="Forres Harriers",6,J15="Forres Harriers",5,L15="Forres Harriers",4,N15="Forres Harriers",3,P15="Forres Harriers",2,R15="Forres Harriers",1),"")</f>
      </c>
      <c r="V15" s="75">
        <f>_xlfn.IFERROR(_xlfn.IFS(D15="Inverness Harriers",8,F15="Inverness Harriers",7,H15="Inverness Harriers",6,J15="Inverness Harriers",5,L15="Inverness Harriers",4,N15="Inverness Harriers",3,P15="Inverness Harriers",2,R15="Inverness Harriers",1),"")</f>
        <v>6</v>
      </c>
      <c r="W15" s="75">
        <f>_xlfn.IFERROR(_xlfn.IFS(D15="Moray RR",8,F15="Moray RR",7,H15="Moray RR",6,J15="Moray RR",5,L15="Moray RR",4,N15="Moray RR",3,P15="Moray RR",2,R15="Moray RR",1),"")</f>
      </c>
      <c r="X15" s="75">
        <f>_xlfn.IFERROR(_xlfn.IFS(D15="Nairn AAC",8,F15="Nairn AAC",7,H15="Nairn AAC",6,J15="Nairn AAC",5,L15="Nairn AAC",4,N15="Nairn AAC",3,P15="Nairn AAC",2,R15="Nairn AAC",1),"")</f>
        <v>7</v>
      </c>
      <c r="Y15" s="75">
        <f>_xlfn.IFERROR(_xlfn.IFS(D15="Ross County AC",8,F15="Ross County AC",7,H15="Ross County AC",6,J15="Ross County AC",5,L15="Ross County AC",4,N15="Ross County AC",3,P15="Ross County AC",2,R15="Ross County AC",1),"")</f>
        <v>8</v>
      </c>
    </row>
    <row r="16" spans="1:25" ht="15.75" thickBot="1">
      <c r="A16" s="30"/>
      <c r="B16" s="3" t="s">
        <v>12</v>
      </c>
      <c r="C16" s="141"/>
      <c r="D16" s="36" t="s">
        <v>925</v>
      </c>
      <c r="E16" s="141"/>
      <c r="F16" s="36" t="s">
        <v>926</v>
      </c>
      <c r="G16" s="141"/>
      <c r="H16" s="36" t="s">
        <v>927</v>
      </c>
      <c r="I16" s="141"/>
      <c r="J16" s="36"/>
      <c r="K16" s="141"/>
      <c r="L16" s="36"/>
      <c r="M16" s="141"/>
      <c r="N16" s="36"/>
      <c r="O16" s="141"/>
      <c r="P16" s="36"/>
      <c r="Q16" s="141"/>
      <c r="R16" s="36"/>
      <c r="S16" s="76"/>
      <c r="T16" s="76"/>
      <c r="U16" s="76"/>
      <c r="V16" s="76"/>
      <c r="W16" s="76"/>
      <c r="X16" s="76"/>
      <c r="Y16" s="76"/>
    </row>
    <row r="17" spans="1:25" ht="15.75" thickBot="1">
      <c r="A17" s="28" t="str">
        <f>A14</f>
        <v>800m</v>
      </c>
      <c r="B17" s="31" t="s">
        <v>10</v>
      </c>
      <c r="C17" s="33">
        <v>739</v>
      </c>
      <c r="D17" s="35" t="str">
        <f>_xlfn.IFERROR(VLOOKUP(C17,Athletes,9,FALSE),"")</f>
        <v>Ellie MacDonald</v>
      </c>
      <c r="E17" s="33">
        <v>340</v>
      </c>
      <c r="F17" s="35" t="str">
        <f>_xlfn.IFERROR(VLOOKUP(E17,Athletes,9,FALSE),"")</f>
        <v>Evie Lonnen</v>
      </c>
      <c r="G17" s="33">
        <v>618</v>
      </c>
      <c r="H17" s="35" t="str">
        <f>_xlfn.IFERROR(VLOOKUP(G17,Athletes,9,FALSE),"")</f>
        <v>Rebecca Brown</v>
      </c>
      <c r="I17" s="33"/>
      <c r="J17" s="35">
        <f>_xlfn.IFERROR(VLOOKUP(I17,Athletes,9,FALSE),"")</f>
      </c>
      <c r="K17" s="33"/>
      <c r="L17" s="35">
        <f>_xlfn.IFERROR(VLOOKUP(K17,Athletes,9,FALSE),"")</f>
      </c>
      <c r="M17" s="33"/>
      <c r="N17" s="35">
        <f>_xlfn.IFERROR(VLOOKUP(M17,Athletes,9,FALSE),"")</f>
      </c>
      <c r="O17" s="33"/>
      <c r="P17" s="35">
        <f>_xlfn.IFERROR(VLOOKUP(O17,Athletes,9,FALSE),"")</f>
      </c>
      <c r="Q17" s="33"/>
      <c r="R17" s="35">
        <f>_xlfn.IFERROR(VLOOKUP(Q17,Athletes,9,FALSE),"")</f>
      </c>
      <c r="S17" s="76"/>
      <c r="T17" s="76"/>
      <c r="U17" s="76"/>
      <c r="V17" s="76"/>
      <c r="W17" s="76"/>
      <c r="X17" s="76"/>
      <c r="Y17" s="76"/>
    </row>
    <row r="18" spans="1:25" ht="15">
      <c r="A18" s="29" t="s">
        <v>13</v>
      </c>
      <c r="B18" s="1" t="s">
        <v>11</v>
      </c>
      <c r="C18" s="140"/>
      <c r="D18" s="34" t="str">
        <f>_xlfn.IFERROR(VLOOKUP(C17,AthletesClub,11,FALSE),"")</f>
        <v>Ross County AC</v>
      </c>
      <c r="E18" s="140"/>
      <c r="F18" s="34" t="str">
        <f>_xlfn.IFERROR(VLOOKUP(E17,AthletesClub,11,FALSE),"")</f>
        <v>Inverness Harriers</v>
      </c>
      <c r="G18" s="140"/>
      <c r="H18" s="34" t="str">
        <f>_xlfn.IFERROR(VLOOKUP(G17,AthletesClub,11,FALSE),"")</f>
        <v>Nairn AAC</v>
      </c>
      <c r="I18" s="140"/>
      <c r="J18" s="34">
        <f>_xlfn.IFERROR(VLOOKUP(I17,AthletesClub,11,FALSE),"")</f>
      </c>
      <c r="K18" s="140"/>
      <c r="L18" s="34">
        <f>_xlfn.IFERROR(VLOOKUP(K17,AthletesClub,11,FALSE),"")</f>
      </c>
      <c r="M18" s="140"/>
      <c r="N18" s="34">
        <f>_xlfn.IFERROR(VLOOKUP(M17,AthletesClub,11,FALSE),"")</f>
      </c>
      <c r="O18" s="140"/>
      <c r="P18" s="34">
        <f>_xlfn.IFERROR(VLOOKUP(O17,AthletesClub,11,FALSE),"")</f>
      </c>
      <c r="Q18" s="140"/>
      <c r="R18" s="34">
        <f>_xlfn.IFERROR(VLOOKUP(Q17,AthletesClub,11,FALSE),"")</f>
      </c>
      <c r="S18" s="75">
        <f>_xlfn.IFERROR(_xlfn.IFS(D18="Elgin AAC",8,F18="Elgin AAC",7,H18="Elgin AAC",6,J18="Elgin AAC",5,L18="Elgin AAC",4,N18="Elgin AAC",3,P18="Elgin AAC",2,R18="Elgin AAC",1),"")</f>
      </c>
      <c r="T18" s="75">
        <f>_xlfn.IFERROR(_xlfn.IFS(D18="East Sutherland",8,F18="East Sutherland",7,H18="East Sutherland",6,J18="East Sutherland",5,L18="East Sutherland",4,N18="East Sutherland",3,P18="East Sutherland",2,R18="East Sutherland",1),"")</f>
      </c>
      <c r="U18" s="75">
        <f>_xlfn.IFERROR(_xlfn.IFS(D18="Forres Harriers",8,F18="Forres Harriers",7,H18="Forres Harriers",6,J18="Forres Harriers",5,L18="Forres Harriers",4,N18="Forres Harriers",3,P18="Forres Harriers",2,R18="Forres Harriers",1),"")</f>
      </c>
      <c r="V18" s="75">
        <f>_xlfn.IFERROR(_xlfn.IFS(D18="Inverness Harriers",8,F18="Inverness Harriers",7,H18="Inverness Harriers",6,J18="Inverness Harriers",5,L18="Inverness Harriers",4,N18="Inverness Harriers",3,P18="Inverness Harriers",2,R18="Inverness Harriers",1),"")</f>
        <v>7</v>
      </c>
      <c r="W18" s="75">
        <f>_xlfn.IFERROR(_xlfn.IFS(D18="Moray RR",8,F18="Moray RR",7,H18="Moray RR",6,J18="Moray RR",5,L18="Moray RR",4,N18="Moray RR",3,P18="Moray RR",2,R18="Moray RR",1),"")</f>
      </c>
      <c r="X18" s="75">
        <f>_xlfn.IFERROR(_xlfn.IFS(D18="Nairn AAC",8,F18="Nairn AAC",7,H18="Nairn AAC",6,J18="Nairn AAC",5,L18="Nairn AAC",4,N18="Nairn AAC",3,P18="Nairn AAC",2,R18="Nairn AAC",1),"")</f>
        <v>6</v>
      </c>
      <c r="Y18" s="75">
        <f>_xlfn.IFERROR(_xlfn.IFS(D18="Ross County AC",8,F18="Ross County AC",7,H18="Ross County AC",6,J18="Ross County AC",5,L18="Ross County AC",4,N18="Ross County AC",3,P18="Ross County AC",2,R18="Ross County AC",1),"")</f>
        <v>8</v>
      </c>
    </row>
    <row r="19" spans="1:25" ht="15.75" thickBot="1">
      <c r="A19" s="30"/>
      <c r="B19" s="3" t="s">
        <v>12</v>
      </c>
      <c r="C19" s="141"/>
      <c r="D19" s="36" t="s">
        <v>928</v>
      </c>
      <c r="E19" s="141"/>
      <c r="F19" s="36" t="s">
        <v>929</v>
      </c>
      <c r="G19" s="141"/>
      <c r="H19" s="36" t="s">
        <v>930</v>
      </c>
      <c r="I19" s="141"/>
      <c r="J19" s="36"/>
      <c r="K19" s="141"/>
      <c r="L19" s="36"/>
      <c r="M19" s="141"/>
      <c r="N19" s="36"/>
      <c r="O19" s="141"/>
      <c r="P19" s="36"/>
      <c r="Q19" s="141"/>
      <c r="R19" s="36"/>
      <c r="S19" s="78"/>
      <c r="T19" s="78"/>
      <c r="U19" s="78"/>
      <c r="V19" s="78"/>
      <c r="W19" s="78"/>
      <c r="X19" s="78"/>
      <c r="Y19" s="78"/>
    </row>
    <row r="20" spans="1:25" ht="15.75" thickBot="1">
      <c r="A20" s="28" t="s">
        <v>793</v>
      </c>
      <c r="B20" s="2" t="s">
        <v>10</v>
      </c>
      <c r="C20" s="33">
        <v>715</v>
      </c>
      <c r="D20" s="35" t="str">
        <f>_xlfn.IFERROR(VLOOKUP(C20,Athletes,9,FALSE),"")</f>
        <v>Tayler Barlow</v>
      </c>
      <c r="E20" s="33">
        <v>340</v>
      </c>
      <c r="F20" s="35" t="str">
        <f>_xlfn.IFERROR(VLOOKUP(E20,Athletes,9,FALSE),"")</f>
        <v>Evie Lonnen</v>
      </c>
      <c r="G20" s="33">
        <v>133</v>
      </c>
      <c r="H20" s="35" t="str">
        <f>_xlfn.IFERROR(VLOOKUP(G20,Athletes,9,FALSE),"")</f>
        <v>Georgia Grant</v>
      </c>
      <c r="I20" s="33">
        <v>643</v>
      </c>
      <c r="J20" s="35" t="str">
        <f>_xlfn.IFERROR(VLOOKUP(I20,Athletes,9,FALSE),"")</f>
        <v>Carly Mackay</v>
      </c>
      <c r="K20" s="33"/>
      <c r="L20" s="35">
        <f>_xlfn.IFERROR(VLOOKUP(K20,Athletes,9,FALSE),"")</f>
      </c>
      <c r="M20" s="33"/>
      <c r="N20" s="35">
        <f>_xlfn.IFERROR(VLOOKUP(M20,Athletes,9,FALSE),"")</f>
      </c>
      <c r="O20" s="33"/>
      <c r="P20" s="35">
        <f>_xlfn.IFERROR(VLOOKUP(O20,Athletes,9,FALSE),"")</f>
      </c>
      <c r="Q20" s="33"/>
      <c r="R20" s="35">
        <f>_xlfn.IFERROR(VLOOKUP(Q20,Athletes,9,FALSE),"")</f>
      </c>
      <c r="S20" s="76"/>
      <c r="T20" s="76"/>
      <c r="U20" s="76"/>
      <c r="V20" s="76"/>
      <c r="W20" s="76"/>
      <c r="X20" s="76"/>
      <c r="Y20" s="76"/>
    </row>
    <row r="21" spans="1:25" ht="15">
      <c r="A21" s="29" t="s">
        <v>9</v>
      </c>
      <c r="B21" s="1" t="s">
        <v>11</v>
      </c>
      <c r="C21" s="140"/>
      <c r="D21" s="34" t="str">
        <f>_xlfn.IFERROR(VLOOKUP(C20,AthletesClub,11,FALSE),"")</f>
        <v>Ross County AC</v>
      </c>
      <c r="E21" s="140"/>
      <c r="F21" s="34" t="str">
        <f>_xlfn.IFERROR(VLOOKUP(E20,AthletesClub,11,FALSE),"")</f>
        <v>Inverness Harriers</v>
      </c>
      <c r="G21" s="140"/>
      <c r="H21" s="34" t="str">
        <f>_xlfn.IFERROR(VLOOKUP(G20,AthletesClub,11,FALSE),"")</f>
        <v>Elgin AAC</v>
      </c>
      <c r="I21" s="140"/>
      <c r="J21" s="34" t="str">
        <f>_xlfn.IFERROR(VLOOKUP(I20,AthletesClub,11,FALSE),"")</f>
        <v>Nairn AAC</v>
      </c>
      <c r="K21" s="140"/>
      <c r="L21" s="34">
        <f>_xlfn.IFERROR(VLOOKUP(K20,AthletesClub,11,FALSE),"")</f>
      </c>
      <c r="M21" s="140"/>
      <c r="N21" s="34">
        <f>_xlfn.IFERROR(VLOOKUP(M20,AthletesClub,11,FALSE),"")</f>
      </c>
      <c r="O21" s="140"/>
      <c r="P21" s="34">
        <f>_xlfn.IFERROR(VLOOKUP(O20,AthletesClub,11,FALSE),"")</f>
      </c>
      <c r="Q21" s="140"/>
      <c r="R21" s="34">
        <f>_xlfn.IFERROR(VLOOKUP(Q20,AthletesClub,11,FALSE),"")</f>
      </c>
      <c r="S21" s="75">
        <f>_xlfn.IFERROR(_xlfn.IFS(D21="Elgin AAC",8,F21="Elgin AAC",7,H21="Elgin AAC",6,J21="Elgin AAC",5,L21="Elgin AAC",4,N21="Elgin AAC",3,P21="Elgin AAC",2,R21="Elgin AAC",1),"")</f>
        <v>6</v>
      </c>
      <c r="T21" s="75">
        <f>_xlfn.IFERROR(_xlfn.IFS(D21="East Sutherland",8,F21="East Sutherland",7,H21="East Sutherland",6,J21="East Sutherland",5,L21="East Sutherland",4,N21="East Sutherland",3,P21="East Sutherland",2,R21="East Sutherland",1),"")</f>
      </c>
      <c r="U21" s="75">
        <f>_xlfn.IFERROR(_xlfn.IFS(D21="Forres Harriers",8,F21="Forres Harriers",7,H21="Forres Harriers",6,J21="Forres Harriers",5,L21="Forres Harriers",4,N21="Forres Harriers",3,P21="Forres Harriers",2,R21="Forres Harriers",1),"")</f>
      </c>
      <c r="V21" s="75">
        <f>_xlfn.IFERROR(_xlfn.IFS(D21="Inverness Harriers",8,F21="Inverness Harriers",7,H21="Inverness Harriers",6,J21="Inverness Harriers",5,L21="Inverness Harriers",4,N21="Inverness Harriers",3,P21="Inverness Harriers",2,R21="Inverness Harriers",1),"")</f>
        <v>7</v>
      </c>
      <c r="W21" s="75">
        <f>_xlfn.IFERROR(_xlfn.IFS(D21="Moray RR",8,F21="Moray RR",7,H21="Moray RR",6,J21="Moray RR",5,L21="Moray RR",4,N21="Moray RR",3,P21="Moray RR",2,R21="Moray RR",1),"")</f>
      </c>
      <c r="X21" s="75">
        <f>_xlfn.IFERROR(_xlfn.IFS(D21="Nairn AAC",8,F21="Nairn AAC",7,H21="Nairn AAC",6,J21="Nairn AAC",5,L21="Nairn AAC",4,N21="Nairn AAC",3,P21="Nairn AAC",2,R21="Nairn AAC",1),"")</f>
        <v>5</v>
      </c>
      <c r="Y21" s="75">
        <f>_xlfn.IFERROR(_xlfn.IFS(D21="Ross County AC",8,F21="Ross County AC",7,H21="Ross County AC",6,J21="Ross County AC",5,L21="Ross County AC",4,N21="Ross County AC",3,P21="Ross County AC",2,R21="Ross County AC",1),"")</f>
        <v>8</v>
      </c>
    </row>
    <row r="22" spans="1:25" ht="15.75" thickBot="1">
      <c r="A22" s="30"/>
      <c r="B22" s="3" t="s">
        <v>12</v>
      </c>
      <c r="C22" s="141"/>
      <c r="D22" s="36" t="s">
        <v>1190</v>
      </c>
      <c r="E22" s="141"/>
      <c r="F22" s="36" t="s">
        <v>1048</v>
      </c>
      <c r="G22" s="141"/>
      <c r="H22" s="36" t="s">
        <v>1152</v>
      </c>
      <c r="I22" s="141"/>
      <c r="J22" s="36" t="s">
        <v>1191</v>
      </c>
      <c r="K22" s="141"/>
      <c r="L22" s="36"/>
      <c r="M22" s="141"/>
      <c r="N22" s="36"/>
      <c r="O22" s="141"/>
      <c r="P22" s="36"/>
      <c r="Q22" s="141"/>
      <c r="R22" s="36"/>
      <c r="S22" s="76"/>
      <c r="T22" s="76"/>
      <c r="U22" s="76"/>
      <c r="V22" s="76"/>
      <c r="W22" s="76"/>
      <c r="X22" s="76"/>
      <c r="Y22" s="76"/>
    </row>
    <row r="23" spans="1:25" ht="15.75" thickBot="1">
      <c r="A23" s="28" t="str">
        <f>A20</f>
        <v>Long Jump</v>
      </c>
      <c r="B23" s="2" t="s">
        <v>10</v>
      </c>
      <c r="C23" s="33">
        <v>733</v>
      </c>
      <c r="D23" s="35" t="str">
        <f>_xlfn.IFERROR(VLOOKUP(C23,Athletes,9,FALSE),"")</f>
        <v>Holly Stewart</v>
      </c>
      <c r="E23" s="33">
        <v>171</v>
      </c>
      <c r="F23" s="35" t="str">
        <f>_xlfn.IFERROR(VLOOKUP(E23,Athletes,9,FALSE),"")</f>
        <v>Evie Collins</v>
      </c>
      <c r="G23" s="33">
        <v>619</v>
      </c>
      <c r="H23" s="35" t="str">
        <f>_xlfn.IFERROR(VLOOKUP(G23,Athletes,9,FALSE),"")</f>
        <v>Amber Cameron</v>
      </c>
      <c r="I23" s="33">
        <v>335</v>
      </c>
      <c r="J23" s="35" t="str">
        <f>_xlfn.IFERROR(VLOOKUP(I23,Athletes,9,FALSE),"")</f>
        <v>Mia Croall</v>
      </c>
      <c r="K23" s="33"/>
      <c r="L23" s="35">
        <f>_xlfn.IFERROR(VLOOKUP(K23,Athletes,9,FALSE),"")</f>
      </c>
      <c r="M23" s="33"/>
      <c r="N23" s="35">
        <f>_xlfn.IFERROR(VLOOKUP(M23,Athletes,9,FALSE),"")</f>
      </c>
      <c r="O23" s="33"/>
      <c r="P23" s="35">
        <f>_xlfn.IFERROR(VLOOKUP(O23,Athletes,9,FALSE),"")</f>
      </c>
      <c r="Q23" s="33"/>
      <c r="R23" s="35">
        <f>_xlfn.IFERROR(VLOOKUP(Q23,Athletes,9,FALSE),"")</f>
      </c>
      <c r="S23" s="76"/>
      <c r="T23" s="76"/>
      <c r="U23" s="76"/>
      <c r="V23" s="76"/>
      <c r="W23" s="76"/>
      <c r="X23" s="76"/>
      <c r="Y23" s="76"/>
    </row>
    <row r="24" spans="1:25" ht="15">
      <c r="A24" s="29" t="s">
        <v>13</v>
      </c>
      <c r="B24" s="1" t="s">
        <v>11</v>
      </c>
      <c r="C24" s="140"/>
      <c r="D24" s="34" t="str">
        <f>_xlfn.IFERROR(VLOOKUP(C23,AthletesClub,11,FALSE),"")</f>
        <v>Ross County AC</v>
      </c>
      <c r="E24" s="140"/>
      <c r="F24" s="34" t="str">
        <f>_xlfn.IFERROR(VLOOKUP(E23,AthletesClub,11,FALSE),"")</f>
        <v>Elgin AAC</v>
      </c>
      <c r="G24" s="140"/>
      <c r="H24" s="34" t="str">
        <f>_xlfn.IFERROR(VLOOKUP(G23,AthletesClub,11,FALSE),"")</f>
        <v>Nairn AAC</v>
      </c>
      <c r="I24" s="140"/>
      <c r="J24" s="34" t="str">
        <f>_xlfn.IFERROR(VLOOKUP(I23,AthletesClub,11,FALSE),"")</f>
        <v>Inverness Harriers</v>
      </c>
      <c r="K24" s="140"/>
      <c r="L24" s="34">
        <f>_xlfn.IFERROR(VLOOKUP(K23,AthletesClub,11,FALSE),"")</f>
      </c>
      <c r="M24" s="140"/>
      <c r="N24" s="34">
        <f>_xlfn.IFERROR(VLOOKUP(M23,AthletesClub,11,FALSE),"")</f>
      </c>
      <c r="O24" s="140"/>
      <c r="P24" s="34">
        <f>_xlfn.IFERROR(VLOOKUP(O23,AthletesClub,11,FALSE),"")</f>
      </c>
      <c r="Q24" s="140"/>
      <c r="R24" s="34">
        <f>_xlfn.IFERROR(VLOOKUP(Q23,AthletesClub,11,FALSE),"")</f>
      </c>
      <c r="S24" s="75">
        <f>_xlfn.IFERROR(_xlfn.IFS(D24="Elgin AAC",8,F24="Elgin AAC",7,H24="Elgin AAC",6,J24="Elgin AAC",5,L24="Elgin AAC",4,N24="Elgin AAC",3,P24="Elgin AAC",2,R24="Elgin AAC",1),"")</f>
        <v>7</v>
      </c>
      <c r="T24" s="75">
        <f>_xlfn.IFERROR(_xlfn.IFS(D24="East Sutherland",8,F24="East Sutherland",7,H24="East Sutherland",6,J24="East Sutherland",5,L24="East Sutherland",4,N24="East Sutherland",3,P24="East Sutherland",2,R24="East Sutherland",1),"")</f>
      </c>
      <c r="U24" s="75">
        <f>_xlfn.IFERROR(_xlfn.IFS(D24="Forres Harriers",8,F24="Forres Harriers",7,H24="Forres Harriers",6,J24="Forres Harriers",5,L24="Forres Harriers",4,N24="Forres Harriers",3,P24="Forres Harriers",2,R24="Forres Harriers",1),"")</f>
      </c>
      <c r="V24" s="75">
        <f>_xlfn.IFERROR(_xlfn.IFS(D24="Inverness Harriers",8,F24="Inverness Harriers",7,H24="Inverness Harriers",6,J24="Inverness Harriers",5,L24="Inverness Harriers",4,N24="Inverness Harriers",3,P24="Inverness Harriers",2,R24="Inverness Harriers",1),"")</f>
        <v>5</v>
      </c>
      <c r="W24" s="75">
        <f>_xlfn.IFERROR(_xlfn.IFS(D24="Moray RR",8,F24="Moray RR",7,H24="Moray RR",6,J24="Moray RR",5,L24="Moray RR",4,N24="Moray RR",3,P24="Moray RR",2,R24="Moray RR",1),"")</f>
      </c>
      <c r="X24" s="75">
        <f>_xlfn.IFERROR(_xlfn.IFS(D24="Nairn AAC",8,F24="Nairn AAC",7,H24="Nairn AAC",6,J24="Nairn AAC",5,L24="Nairn AAC",4,N24="Nairn AAC",3,P24="Nairn AAC",2,R24="Nairn AAC",1),"")</f>
        <v>6</v>
      </c>
      <c r="Y24" s="75">
        <f>_xlfn.IFERROR(_xlfn.IFS(D24="Ross County AC",8,F24="Ross County AC",7,H24="Ross County AC",6,J24="Ross County AC",5,L24="Ross County AC",4,N24="Ross County AC",3,P24="Ross County AC",2,R24="Ross County AC",1),"")</f>
        <v>8</v>
      </c>
    </row>
    <row r="25" spans="1:25" ht="15.75" thickBot="1">
      <c r="A25" s="30"/>
      <c r="B25" s="3" t="s">
        <v>12</v>
      </c>
      <c r="C25" s="141"/>
      <c r="D25" s="36" t="s">
        <v>1192</v>
      </c>
      <c r="E25" s="141"/>
      <c r="F25" s="36" t="s">
        <v>1157</v>
      </c>
      <c r="G25" s="141"/>
      <c r="H25" s="36" t="s">
        <v>1158</v>
      </c>
      <c r="I25" s="141"/>
      <c r="J25" s="36" t="s">
        <v>1155</v>
      </c>
      <c r="K25" s="141"/>
      <c r="L25" s="36"/>
      <c r="M25" s="141"/>
      <c r="N25" s="36"/>
      <c r="O25" s="141"/>
      <c r="P25" s="36"/>
      <c r="Q25" s="141"/>
      <c r="R25" s="36"/>
      <c r="S25" s="78"/>
      <c r="T25" s="78"/>
      <c r="U25" s="78"/>
      <c r="V25" s="78"/>
      <c r="W25" s="78"/>
      <c r="X25" s="78"/>
      <c r="Y25" s="78"/>
    </row>
    <row r="26" spans="1:25" ht="15.75" thickBot="1">
      <c r="A26" s="28" t="s">
        <v>795</v>
      </c>
      <c r="B26" s="2" t="s">
        <v>10</v>
      </c>
      <c r="C26" s="33">
        <v>336</v>
      </c>
      <c r="D26" s="35" t="str">
        <f>_xlfn.IFERROR(VLOOKUP(C26,Athletes,9,FALSE),"")</f>
        <v>Cara Cuthbert</v>
      </c>
      <c r="E26" s="33">
        <v>737</v>
      </c>
      <c r="F26" s="35" t="str">
        <f>_xlfn.IFERROR(VLOOKUP(E26,Athletes,9,FALSE),"")</f>
        <v>Femke Waite</v>
      </c>
      <c r="G26" s="33">
        <v>643</v>
      </c>
      <c r="H26" s="35" t="str">
        <f>_xlfn.IFERROR(VLOOKUP(G26,Athletes,9,FALSE),"")</f>
        <v>Carly Mackay</v>
      </c>
      <c r="I26" s="33">
        <v>133</v>
      </c>
      <c r="J26" s="35" t="str">
        <f>_xlfn.IFERROR(VLOOKUP(I26,Athletes,9,FALSE),"")</f>
        <v>Georgia Grant</v>
      </c>
      <c r="K26" s="33"/>
      <c r="L26" s="35">
        <f>_xlfn.IFERROR(VLOOKUP(K26,Athletes,9,FALSE),"")</f>
      </c>
      <c r="M26" s="33"/>
      <c r="N26" s="35">
        <f>_xlfn.IFERROR(VLOOKUP(M26,Athletes,9,FALSE),"")</f>
      </c>
      <c r="O26" s="33"/>
      <c r="P26" s="35">
        <f>_xlfn.IFERROR(VLOOKUP(O26,Athletes,9,FALSE),"")</f>
      </c>
      <c r="Q26" s="33"/>
      <c r="R26" s="35">
        <f>_xlfn.IFERROR(VLOOKUP(Q26,Athletes,9,FALSE),"")</f>
      </c>
      <c r="S26" s="76"/>
      <c r="T26" s="76"/>
      <c r="U26" s="76"/>
      <c r="V26" s="76"/>
      <c r="W26" s="76"/>
      <c r="X26" s="76"/>
      <c r="Y26" s="76"/>
    </row>
    <row r="27" spans="1:25" ht="15">
      <c r="A27" s="29" t="s">
        <v>9</v>
      </c>
      <c r="B27" s="1" t="s">
        <v>11</v>
      </c>
      <c r="C27" s="140"/>
      <c r="D27" s="34" t="str">
        <f>_xlfn.IFERROR(VLOOKUP(C26,AthletesClub,11,FALSE),"")</f>
        <v>Inverness Harriers</v>
      </c>
      <c r="E27" s="140"/>
      <c r="F27" s="34" t="str">
        <f>_xlfn.IFERROR(VLOOKUP(E26,AthletesClub,11,FALSE),"")</f>
        <v>Ross County AC</v>
      </c>
      <c r="G27" s="140"/>
      <c r="H27" s="34" t="str">
        <f>_xlfn.IFERROR(VLOOKUP(G26,AthletesClub,11,FALSE),"")</f>
        <v>Nairn AAC</v>
      </c>
      <c r="I27" s="140"/>
      <c r="J27" s="34" t="str">
        <f>_xlfn.IFERROR(VLOOKUP(I26,AthletesClub,11,FALSE),"")</f>
        <v>Elgin AAC</v>
      </c>
      <c r="K27" s="140"/>
      <c r="L27" s="34">
        <f>_xlfn.IFERROR(VLOOKUP(K26,AthletesClub,11,FALSE),"")</f>
      </c>
      <c r="M27" s="140"/>
      <c r="N27" s="34">
        <f>_xlfn.IFERROR(VLOOKUP(M26,AthletesClub,11,FALSE),"")</f>
      </c>
      <c r="O27" s="140"/>
      <c r="P27" s="34">
        <f>_xlfn.IFERROR(VLOOKUP(O26,AthletesClub,11,FALSE),"")</f>
      </c>
      <c r="Q27" s="140"/>
      <c r="R27" s="34">
        <f>_xlfn.IFERROR(VLOOKUP(Q26,AthletesClub,11,FALSE),"")</f>
      </c>
      <c r="S27" s="75">
        <f>_xlfn.IFERROR(_xlfn.IFS(D27="Elgin AAC",8,F27="Elgin AAC",7,H27="Elgin AAC",6,J27="Elgin AAC",5,L27="Elgin AAC",4,N27="Elgin AAC",3,P27="Elgin AAC",2,R27="Elgin AAC",1),"")</f>
        <v>5</v>
      </c>
      <c r="T27" s="75">
        <f>_xlfn.IFERROR(_xlfn.IFS(D27="East Sutherland",8,F27="East Sutherland",7,H27="East Sutherland",6,J27="East Sutherland",5,L27="East Sutherland",4,N27="East Sutherland",3,P27="East Sutherland",2,R27="East Sutherland",1),"")</f>
      </c>
      <c r="U27" s="75">
        <f>_xlfn.IFERROR(_xlfn.IFS(D27="Forres Harriers",8,F27="Forres Harriers",7,H27="Forres Harriers",6,J27="Forres Harriers",5,L27="Forres Harriers",4,N27="Forres Harriers",3,P27="Forres Harriers",2,R27="Forres Harriers",1),"")</f>
      </c>
      <c r="V27" s="75">
        <f>_xlfn.IFERROR(_xlfn.IFS(D27="Inverness Harriers",8,F27="Inverness Harriers",7,H27="Inverness Harriers",6,J27="Inverness Harriers",5,L27="Inverness Harriers",4,N27="Inverness Harriers",3,P27="Inverness Harriers",2,R27="Inverness Harriers",1),"")</f>
        <v>8</v>
      </c>
      <c r="W27" s="75">
        <f>_xlfn.IFERROR(_xlfn.IFS(D27="Moray RR",8,F27="Moray RR",7,H27="Moray RR",6,J27="Moray RR",5,L27="Moray RR",4,N27="Moray RR",3,P27="Moray RR",2,R27="Moray RR",1),"")</f>
      </c>
      <c r="X27" s="75">
        <f>_xlfn.IFERROR(_xlfn.IFS(D27="Nairn AAC",8,F27="Nairn AAC",7,H27="Nairn AAC",6,J27="Nairn AAC",5,L27="Nairn AAC",4,N27="Nairn AAC",3,P27="Nairn AAC",2,R27="Nairn AAC",1),"")</f>
        <v>6</v>
      </c>
      <c r="Y27" s="75">
        <f>_xlfn.IFERROR(_xlfn.IFS(D27="Ross County AC",8,F27="Ross County AC",7,H27="Ross County AC",6,J27="Ross County AC",5,L27="Ross County AC",4,N27="Ross County AC",3,P27="Ross County AC",2,R27="Ross County AC",1),"")</f>
        <v>7</v>
      </c>
    </row>
    <row r="28" spans="1:25" ht="15.75" thickBot="1">
      <c r="A28" s="30"/>
      <c r="B28" s="3" t="s">
        <v>12</v>
      </c>
      <c r="C28" s="141"/>
      <c r="D28" s="36" t="s">
        <v>1176</v>
      </c>
      <c r="E28" s="141"/>
      <c r="F28" s="36" t="s">
        <v>1177</v>
      </c>
      <c r="G28" s="141"/>
      <c r="H28" s="36" t="s">
        <v>1178</v>
      </c>
      <c r="I28" s="141"/>
      <c r="J28" s="36" t="s">
        <v>1179</v>
      </c>
      <c r="K28" s="141"/>
      <c r="L28" s="36"/>
      <c r="M28" s="141"/>
      <c r="N28" s="36"/>
      <c r="O28" s="141"/>
      <c r="P28" s="36"/>
      <c r="Q28" s="141"/>
      <c r="R28" s="36"/>
      <c r="S28" s="76"/>
      <c r="T28" s="76"/>
      <c r="U28" s="76"/>
      <c r="V28" s="76"/>
      <c r="W28" s="76"/>
      <c r="X28" s="76"/>
      <c r="Y28" s="76"/>
    </row>
    <row r="29" spans="1:25" ht="15.75" thickBot="1">
      <c r="A29" s="28" t="str">
        <f>A26</f>
        <v>Javelin</v>
      </c>
      <c r="B29" s="2" t="s">
        <v>10</v>
      </c>
      <c r="C29" s="33">
        <v>353</v>
      </c>
      <c r="D29" s="35" t="str">
        <f>_xlfn.IFERROR(VLOOKUP(C29,Athletes,9,FALSE),"")</f>
        <v>Islay Rutter</v>
      </c>
      <c r="E29" s="33">
        <v>712</v>
      </c>
      <c r="F29" s="35" t="str">
        <f>_xlfn.IFERROR(VLOOKUP(E29,Athletes,9,FALSE),"")</f>
        <v>Caitlyn Heggie</v>
      </c>
      <c r="G29" s="33">
        <v>617</v>
      </c>
      <c r="H29" s="35" t="str">
        <f>_xlfn.IFERROR(VLOOKUP(G29,Athletes,9,FALSE),"")</f>
        <v>Chloe Mason</v>
      </c>
      <c r="I29" s="33">
        <v>132</v>
      </c>
      <c r="J29" s="35" t="str">
        <f>_xlfn.IFERROR(VLOOKUP(I29,Athletes,9,FALSE),"")</f>
        <v>Ava Cruickshank</v>
      </c>
      <c r="K29" s="33"/>
      <c r="L29" s="35">
        <f>_xlfn.IFERROR(VLOOKUP(K29,Athletes,9,FALSE),"")</f>
      </c>
      <c r="M29" s="33"/>
      <c r="N29" s="35">
        <f>_xlfn.IFERROR(VLOOKUP(M29,Athletes,9,FALSE),"")</f>
      </c>
      <c r="O29" s="33"/>
      <c r="P29" s="35">
        <f>_xlfn.IFERROR(VLOOKUP(O29,Athletes,9,FALSE),"")</f>
      </c>
      <c r="Q29" s="33"/>
      <c r="R29" s="35">
        <f>_xlfn.IFERROR(VLOOKUP(Q29,Athletes,9,FALSE),"")</f>
      </c>
      <c r="S29" s="76"/>
      <c r="T29" s="76"/>
      <c r="U29" s="76"/>
      <c r="V29" s="76"/>
      <c r="W29" s="76"/>
      <c r="X29" s="76"/>
      <c r="Y29" s="76"/>
    </row>
    <row r="30" spans="1:25" ht="15">
      <c r="A30" s="29" t="s">
        <v>13</v>
      </c>
      <c r="B30" s="1" t="s">
        <v>11</v>
      </c>
      <c r="C30" s="140"/>
      <c r="D30" s="34" t="str">
        <f>_xlfn.IFERROR(VLOOKUP(C29,AthletesClub,11,FALSE),"")</f>
        <v>Inverness Harriers</v>
      </c>
      <c r="E30" s="140"/>
      <c r="F30" s="34" t="str">
        <f>_xlfn.IFERROR(VLOOKUP(E29,AthletesClub,11,FALSE),"")</f>
        <v>Ross County AC</v>
      </c>
      <c r="G30" s="140"/>
      <c r="H30" s="34" t="str">
        <f>_xlfn.IFERROR(VLOOKUP(G29,AthletesClub,11,FALSE),"")</f>
        <v>Nairn AAC</v>
      </c>
      <c r="I30" s="140"/>
      <c r="J30" s="34" t="str">
        <f>_xlfn.IFERROR(VLOOKUP(I29,AthletesClub,11,FALSE),"")</f>
        <v>Elgin AAC</v>
      </c>
      <c r="K30" s="140"/>
      <c r="L30" s="34">
        <f>_xlfn.IFERROR(VLOOKUP(K29,AthletesClub,11,FALSE),"")</f>
      </c>
      <c r="M30" s="140"/>
      <c r="N30" s="34">
        <f>_xlfn.IFERROR(VLOOKUP(M29,AthletesClub,11,FALSE),"")</f>
      </c>
      <c r="O30" s="140"/>
      <c r="P30" s="34">
        <f>_xlfn.IFERROR(VLOOKUP(O29,AthletesClub,11,FALSE),"")</f>
      </c>
      <c r="Q30" s="140"/>
      <c r="R30" s="34">
        <f>_xlfn.IFERROR(VLOOKUP(Q29,AthletesClub,11,FALSE),"")</f>
      </c>
      <c r="S30" s="75">
        <f>_xlfn.IFERROR(_xlfn.IFS(D30="Elgin AAC",8,F30="Elgin AAC",7,H30="Elgin AAC",6,J30="Elgin AAC",5,L30="Elgin AAC",4,N30="Elgin AAC",3,P30="Elgin AAC",2,R30="Elgin AAC",1),"")</f>
        <v>5</v>
      </c>
      <c r="T30" s="75">
        <f>_xlfn.IFERROR(_xlfn.IFS(D30="East Sutherland",8,F30="East Sutherland",7,H30="East Sutherland",6,J30="East Sutherland",5,L30="East Sutherland",4,N30="East Sutherland",3,P30="East Sutherland",2,R30="East Sutherland",1),"")</f>
      </c>
      <c r="U30" s="75">
        <f>_xlfn.IFERROR(_xlfn.IFS(D30="Forres Harriers",8,F30="Forres Harriers",7,H30="Forres Harriers",6,J30="Forres Harriers",5,L30="Forres Harriers",4,N30="Forres Harriers",3,P30="Forres Harriers",2,R30="Forres Harriers",1),"")</f>
      </c>
      <c r="V30" s="75">
        <f>_xlfn.IFERROR(_xlfn.IFS(D30="Inverness Harriers",8,F30="Inverness Harriers",7,H30="Inverness Harriers",6,J30="Inverness Harriers",5,L30="Inverness Harriers",4,N30="Inverness Harriers",3,P30="Inverness Harriers",2,R30="Inverness Harriers",1),"")</f>
        <v>8</v>
      </c>
      <c r="W30" s="75">
        <f>_xlfn.IFERROR(_xlfn.IFS(D30="Moray RR",8,F30="Moray RR",7,H30="Moray RR",6,J30="Moray RR",5,L30="Moray RR",4,N30="Moray RR",3,P30="Moray RR",2,R30="Moray RR",1),"")</f>
      </c>
      <c r="X30" s="75">
        <f>_xlfn.IFERROR(_xlfn.IFS(D30="Nairn AAC",8,F30="Nairn AAC",7,H30="Nairn AAC",6,J30="Nairn AAC",5,L30="Nairn AAC",4,N30="Nairn AAC",3,P30="Nairn AAC",2,R30="Nairn AAC",1),"")</f>
        <v>6</v>
      </c>
      <c r="Y30" s="75">
        <f>_xlfn.IFERROR(_xlfn.IFS(D30="Ross County AC",8,F30="Ross County AC",7,H30="Ross County AC",6,J30="Ross County AC",5,L30="Ross County AC",4,N30="Ross County AC",3,P30="Ross County AC",2,R30="Ross County AC",1),"")</f>
        <v>7</v>
      </c>
    </row>
    <row r="31" spans="1:25" ht="15.75" thickBot="1">
      <c r="A31" s="30"/>
      <c r="B31" s="3" t="s">
        <v>12</v>
      </c>
      <c r="C31" s="141"/>
      <c r="D31" s="36" t="s">
        <v>1180</v>
      </c>
      <c r="E31" s="141"/>
      <c r="F31" s="36" t="s">
        <v>1181</v>
      </c>
      <c r="G31" s="141"/>
      <c r="H31" s="36" t="s">
        <v>1182</v>
      </c>
      <c r="I31" s="141"/>
      <c r="J31" s="36" t="s">
        <v>1183</v>
      </c>
      <c r="K31" s="141"/>
      <c r="L31" s="36"/>
      <c r="M31" s="141"/>
      <c r="N31" s="36"/>
      <c r="O31" s="141"/>
      <c r="P31" s="36"/>
      <c r="Q31" s="141"/>
      <c r="R31" s="36"/>
      <c r="S31" s="78"/>
      <c r="T31" s="78"/>
      <c r="U31" s="78"/>
      <c r="V31" s="78"/>
      <c r="W31" s="78"/>
      <c r="X31" s="78"/>
      <c r="Y31" s="78"/>
    </row>
    <row r="32" spans="1:25" ht="15.75" thickBot="1">
      <c r="A32" s="28" t="s">
        <v>790</v>
      </c>
      <c r="B32" s="2" t="s">
        <v>10</v>
      </c>
      <c r="C32" s="33">
        <v>798</v>
      </c>
      <c r="D32" s="35">
        <f>_xlfn.IFERROR(VLOOKUP(C32,Athletes,9,FALSE),"")</f>
      </c>
      <c r="E32" s="33">
        <v>499</v>
      </c>
      <c r="F32" s="35">
        <f>_xlfn.IFERROR(VLOOKUP(E32,Athletes,9,FALSE),"")</f>
        <v>0</v>
      </c>
      <c r="G32" s="33">
        <v>699</v>
      </c>
      <c r="H32" s="35">
        <f>_xlfn.IFERROR(VLOOKUP(G32,Athletes,9,FALSE),"")</f>
        <v>0</v>
      </c>
      <c r="I32" s="33"/>
      <c r="J32" s="35">
        <f>_xlfn.IFERROR(VLOOKUP(I32,Athletes,9,FALSE),"")</f>
      </c>
      <c r="K32" s="33"/>
      <c r="L32" s="35">
        <f>_xlfn.IFERROR(VLOOKUP(K32,Athletes,9,FALSE),"")</f>
      </c>
      <c r="M32" s="33"/>
      <c r="N32" s="35">
        <f>_xlfn.IFERROR(VLOOKUP(M32,Athletes,9,FALSE),"")</f>
      </c>
      <c r="O32" s="33"/>
      <c r="P32" s="35">
        <f>_xlfn.IFERROR(VLOOKUP(O32,Athletes,9,FALSE),"")</f>
      </c>
      <c r="Q32" s="33"/>
      <c r="R32" s="35">
        <f>_xlfn.IFERROR(VLOOKUP(Q32,Athletes,9,FALSE),"")</f>
      </c>
      <c r="S32" s="76"/>
      <c r="T32" s="76"/>
      <c r="U32" s="76"/>
      <c r="V32" s="76"/>
      <c r="W32" s="76"/>
      <c r="X32" s="76"/>
      <c r="Y32" s="76"/>
    </row>
    <row r="33" spans="1:25" ht="15">
      <c r="A33" s="29" t="s">
        <v>842</v>
      </c>
      <c r="B33" s="1" t="s">
        <v>11</v>
      </c>
      <c r="C33" s="140"/>
      <c r="D33" s="34" t="str">
        <f>_xlfn.IFERROR(VLOOKUP(C32,AthletesClub,11,FALSE),"")</f>
        <v>Ross County AC</v>
      </c>
      <c r="E33" s="140"/>
      <c r="F33" s="34" t="str">
        <f>_xlfn.IFERROR(VLOOKUP(E32,AthletesClub,11,FALSE),"")</f>
        <v>Inverness Harriers</v>
      </c>
      <c r="G33" s="140"/>
      <c r="H33" s="34" t="str">
        <f>_xlfn.IFERROR(VLOOKUP(G32,AthletesClub,11,FALSE),"")</f>
        <v>Nairn AAC</v>
      </c>
      <c r="I33" s="140"/>
      <c r="J33" s="34">
        <f>_xlfn.IFERROR(VLOOKUP(I32,AthletesClub,11,FALSE),"")</f>
      </c>
      <c r="K33" s="140"/>
      <c r="L33" s="34">
        <f>_xlfn.IFERROR(VLOOKUP(K32,AthletesClub,11,FALSE),"")</f>
      </c>
      <c r="M33" s="140"/>
      <c r="N33" s="34">
        <f>_xlfn.IFERROR(VLOOKUP(M32,AthletesClub,11,FALSE),"")</f>
      </c>
      <c r="O33" s="140"/>
      <c r="P33" s="34">
        <f>_xlfn.IFERROR(VLOOKUP(O32,AthletesClub,11,FALSE),"")</f>
      </c>
      <c r="Q33" s="140"/>
      <c r="R33" s="34">
        <f>_xlfn.IFERROR(VLOOKUP(Q32,AthletesClub,11,FALSE),"")</f>
      </c>
      <c r="S33" s="75">
        <f>_xlfn.IFERROR(_xlfn.IFS(D33="Elgin AAC",8,F33="Elgin AAC",7,H33="Elgin AAC",6,J33="Elgin AAC",5,L33="Elgin AAC",4,N33="Elgin AAC",3,P33="Elgin AAC",2,R33="Elgin AAC",1),"")</f>
      </c>
      <c r="T33" s="75">
        <f>_xlfn.IFERROR(_xlfn.IFS(D33="East Sutherland",8,F33="East Sutherland",7,H33="East Sutherland",6,J33="East Sutherland",5,L33="East Sutherland",4,N33="East Sutherland",3,P33="East Sutherland",2,R33="East Sutherland",1),"")</f>
      </c>
      <c r="U33" s="75">
        <f>_xlfn.IFERROR(_xlfn.IFS(D33="Forres Harriers",8,F33="Forres Harriers",7,H33="Forres Harriers",6,J33="Forres Harriers",5,L33="Forres Harriers",4,N33="Forres Harriers",3,P33="Forres Harriers",2,R33="Forres Harriers",1),"")</f>
      </c>
      <c r="V33" s="75">
        <f>_xlfn.IFERROR(_xlfn.IFS(D33="Inverness Harriers",8,F33="Inverness Harriers",7,H33="Inverness Harriers",6,J33="Inverness Harriers",5,L33="Inverness Harriers",4,N33="Inverness Harriers",3,P33="Inverness Harriers",2,R33="Inverness Harriers",1),"")</f>
        <v>7</v>
      </c>
      <c r="W33" s="75">
        <f>_xlfn.IFERROR(_xlfn.IFS(D33="Moray RR",8,F33="Moray RR",7,H33="Moray RR",6,J33="Moray RR",5,L33="Moray RR",4,N33="Moray RR",3,P33="Moray RR",2,R33="Moray RR",1),"")</f>
      </c>
      <c r="X33" s="75">
        <f>_xlfn.IFERROR(_xlfn.IFS(D33="Nairn AAC",8,F33="Nairn AAC",7,H33="Nairn AAC",6,J33="Nairn AAC",5,L33="Nairn AAC",4,N33="Nairn AAC",3,P33="Nairn AAC",2,R33="Nairn AAC",1),"")</f>
        <v>6</v>
      </c>
      <c r="Y33" s="75">
        <f>_xlfn.IFERROR(_xlfn.IFS(D33="Ross County AC",8,F33="Ross County AC",7,H33="Ross County AC",6,J33="Ross County AC",5,L33="Ross County AC",4,N33="Ross County AC",3,P33="Ross County AC",2,R33="Ross County AC",1),"")</f>
        <v>8</v>
      </c>
    </row>
    <row r="34" spans="1:25" ht="15.75" thickBot="1">
      <c r="A34" s="30"/>
      <c r="B34" s="3" t="s">
        <v>12</v>
      </c>
      <c r="C34" s="141"/>
      <c r="D34" s="36" t="s">
        <v>1011</v>
      </c>
      <c r="E34" s="141"/>
      <c r="F34" s="36" t="s">
        <v>1012</v>
      </c>
      <c r="G34" s="141"/>
      <c r="H34" s="36" t="s">
        <v>1013</v>
      </c>
      <c r="I34" s="141"/>
      <c r="J34" s="36"/>
      <c r="K34" s="141"/>
      <c r="L34" s="36"/>
      <c r="M34" s="141"/>
      <c r="N34" s="36"/>
      <c r="O34" s="141"/>
      <c r="P34" s="36"/>
      <c r="Q34" s="141"/>
      <c r="R34" s="36"/>
      <c r="S34" s="77"/>
      <c r="T34" s="77"/>
      <c r="U34" s="77"/>
      <c r="V34" s="77"/>
      <c r="W34" s="77"/>
      <c r="X34" s="77"/>
      <c r="Y34" s="77"/>
    </row>
    <row r="35" spans="19:25" ht="15.75" thickBot="1">
      <c r="S35" s="82">
        <f>SUM(S2:S34)</f>
        <v>45</v>
      </c>
      <c r="T35" s="82">
        <f>SUM(T2:T34)</f>
        <v>0</v>
      </c>
      <c r="U35" s="82">
        <f>SUM(U2:U34)</f>
        <v>0</v>
      </c>
      <c r="V35" s="82">
        <f>SUM(V2:V34)</f>
        <v>75</v>
      </c>
      <c r="W35" s="82">
        <f>SUM(W2:W34)</f>
        <v>0</v>
      </c>
      <c r="X35" s="82">
        <f>SUM(X3,X6,X9,X12,X15,X18,X21,X24,X27,X30,X33)</f>
        <v>65</v>
      </c>
      <c r="Y35" s="83">
        <f>SUM(Y2:Y34)</f>
        <v>86</v>
      </c>
    </row>
    <row r="36" spans="19:25" ht="16.5" thickBot="1">
      <c r="S36" s="84">
        <f>RANK(S35,S35:Y35,0)</f>
        <v>4</v>
      </c>
      <c r="T36" s="84">
        <f>RANK(T35,S35:Y35,0)</f>
        <v>5</v>
      </c>
      <c r="U36" s="84">
        <f>RANK(U35,S35:Y35,0)</f>
        <v>5</v>
      </c>
      <c r="V36" s="84">
        <f>RANK(V35,S35:Y35,0)</f>
        <v>2</v>
      </c>
      <c r="W36" s="84">
        <f>RANK(W35,S35:Y35,0)</f>
        <v>5</v>
      </c>
      <c r="X36" s="84">
        <f>RANK(X35,S35:Y35,0)</f>
        <v>3</v>
      </c>
      <c r="Y36" s="85">
        <f>RANK(Y35,S35:Y35,0)</f>
        <v>1</v>
      </c>
    </row>
    <row r="37" spans="19:25" ht="15">
      <c r="S37" s="86" t="s">
        <v>2</v>
      </c>
      <c r="T37" s="87" t="s">
        <v>3</v>
      </c>
      <c r="U37" s="87" t="s">
        <v>4</v>
      </c>
      <c r="V37" s="87" t="s">
        <v>5</v>
      </c>
      <c r="W37" s="87" t="s">
        <v>6</v>
      </c>
      <c r="X37" s="87" t="s">
        <v>7</v>
      </c>
      <c r="Y37" s="87" t="s">
        <v>8</v>
      </c>
    </row>
  </sheetData>
  <sheetProtection password="CC51" sheet="1" selectLockedCells="1"/>
  <mergeCells count="8">
    <mergeCell ref="O1:P1"/>
    <mergeCell ref="Q1:R1"/>
    <mergeCell ref="C1:D1"/>
    <mergeCell ref="E1:F1"/>
    <mergeCell ref="G1:H1"/>
    <mergeCell ref="I1:J1"/>
    <mergeCell ref="K1:L1"/>
    <mergeCell ref="M1:N1"/>
  </mergeCells>
  <dataValidations count="1">
    <dataValidation type="list" allowBlank="1" showInputMessage="1" showErrorMessage="1" sqref="F35">
      <formula1>"Elgin,Forres,Inverness,Moray RR,Nairn,Ross County,East Sutherland"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Y37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0.140625" style="0" bestFit="1" customWidth="1"/>
    <col min="3" max="3" width="5.28125" style="0" bestFit="1" customWidth="1"/>
    <col min="4" max="4" width="19.7109375" style="0" bestFit="1" customWidth="1"/>
    <col min="5" max="5" width="5.28125" style="0" bestFit="1" customWidth="1"/>
    <col min="6" max="6" width="20.7109375" style="0" customWidth="1"/>
    <col min="7" max="7" width="5.28125" style="0" bestFit="1" customWidth="1"/>
    <col min="8" max="8" width="20.7109375" style="0" customWidth="1"/>
    <col min="9" max="9" width="5.28125" style="0" bestFit="1" customWidth="1"/>
    <col min="10" max="10" width="20.7109375" style="0" customWidth="1"/>
    <col min="11" max="11" width="5.28125" style="0" bestFit="1" customWidth="1"/>
    <col min="12" max="12" width="20.7109375" style="0" customWidth="1"/>
    <col min="13" max="13" width="5.28125" style="0" bestFit="1" customWidth="1"/>
    <col min="14" max="14" width="20.7109375" style="0" customWidth="1"/>
    <col min="15" max="15" width="5.28125" style="0" bestFit="1" customWidth="1"/>
    <col min="16" max="16" width="20.7109375" style="0" customWidth="1"/>
    <col min="17" max="17" width="5.28125" style="0" bestFit="1" customWidth="1"/>
    <col min="18" max="18" width="20.7109375" style="0" customWidth="1"/>
  </cols>
  <sheetData>
    <row r="1" spans="1:25" ht="15.75" thickBot="1">
      <c r="A1" s="27" t="s">
        <v>0</v>
      </c>
      <c r="B1" s="27" t="s">
        <v>131</v>
      </c>
      <c r="C1" s="201" t="s">
        <v>782</v>
      </c>
      <c r="D1" s="202"/>
      <c r="E1" s="201" t="s">
        <v>783</v>
      </c>
      <c r="F1" s="202"/>
      <c r="G1" s="204" t="s">
        <v>784</v>
      </c>
      <c r="H1" s="205"/>
      <c r="I1" s="201" t="s">
        <v>785</v>
      </c>
      <c r="J1" s="202"/>
      <c r="K1" s="204" t="s">
        <v>786</v>
      </c>
      <c r="L1" s="205"/>
      <c r="M1" s="204" t="s">
        <v>787</v>
      </c>
      <c r="N1" s="205"/>
      <c r="O1" s="201" t="s">
        <v>788</v>
      </c>
      <c r="P1" s="202"/>
      <c r="Q1" s="201" t="s">
        <v>789</v>
      </c>
      <c r="R1" s="203"/>
      <c r="S1" s="80" t="s">
        <v>2</v>
      </c>
      <c r="T1" s="81" t="s">
        <v>3</v>
      </c>
      <c r="U1" s="81" t="s">
        <v>4</v>
      </c>
      <c r="V1" s="81" t="s">
        <v>5</v>
      </c>
      <c r="W1" s="81" t="s">
        <v>6</v>
      </c>
      <c r="X1" s="81" t="s">
        <v>7</v>
      </c>
      <c r="Y1" s="81" t="s">
        <v>8</v>
      </c>
    </row>
    <row r="2" spans="1:25" ht="15.75" thickBot="1">
      <c r="A2" s="28" t="s">
        <v>837</v>
      </c>
      <c r="B2" s="31" t="s">
        <v>10</v>
      </c>
      <c r="C2" s="33">
        <v>144</v>
      </c>
      <c r="D2" s="35" t="str">
        <f>_xlfn.IFERROR(VLOOKUP(C2,Athletes,9,FALSE),"")</f>
        <v>Tamsin Fowlie</v>
      </c>
      <c r="E2" s="33">
        <v>519</v>
      </c>
      <c r="F2" s="35" t="str">
        <f>_xlfn.IFERROR(VLOOKUP(E2,Athletes,9,FALSE),"")</f>
        <v>EdenWojcik</v>
      </c>
      <c r="G2" s="33">
        <v>708</v>
      </c>
      <c r="H2" s="35" t="str">
        <f>_xlfn.IFERROR(VLOOKUP(G2,Athletes,9,FALSE),"")</f>
        <v>Rhiannon Ebrihem</v>
      </c>
      <c r="I2" s="33">
        <v>389</v>
      </c>
      <c r="J2" s="35" t="str">
        <f>_xlfn.IFERROR(VLOOKUP(I2,Athletes,9,FALSE),"")</f>
        <v>Maisie MacLennan</v>
      </c>
      <c r="K2" s="33">
        <v>626</v>
      </c>
      <c r="L2" s="35" t="str">
        <f>_xlfn.IFERROR(VLOOKUP(K2,Athletes,9,FALSE),"")</f>
        <v>Annabel Gillanders</v>
      </c>
      <c r="M2" s="33"/>
      <c r="N2" s="35">
        <f>_xlfn.IFERROR(VLOOKUP(M2,Athletes,9,FALSE),"")</f>
      </c>
      <c r="O2" s="33"/>
      <c r="P2" s="35">
        <f>_xlfn.IFERROR(VLOOKUP(O2,Athletes,9,FALSE),"")</f>
      </c>
      <c r="Q2" s="33"/>
      <c r="R2" s="35">
        <f>_xlfn.IFERROR(VLOOKUP(Q2,Athletes,9,FALSE),"")</f>
      </c>
      <c r="S2" s="73"/>
      <c r="T2" s="74"/>
      <c r="U2" s="74"/>
      <c r="V2" s="74"/>
      <c r="W2" s="74"/>
      <c r="X2" s="74"/>
      <c r="Y2" s="74"/>
    </row>
    <row r="3" spans="1:25" ht="15">
      <c r="A3" s="29" t="s">
        <v>9</v>
      </c>
      <c r="B3" s="1" t="s">
        <v>11</v>
      </c>
      <c r="C3" s="140"/>
      <c r="D3" s="34" t="str">
        <f>_xlfn.IFERROR(VLOOKUP(C2,AthletesClub,11,FALSE),"")</f>
        <v>Elgin AAC</v>
      </c>
      <c r="E3" s="140"/>
      <c r="F3" s="34" t="str">
        <f>_xlfn.IFERROR(VLOOKUP(E2,AthletesClub,11,FALSE),"")</f>
        <v>Moray RR</v>
      </c>
      <c r="G3" s="140"/>
      <c r="H3" s="34" t="str">
        <f>_xlfn.IFERROR(VLOOKUP(G2,AthletesClub,11,FALSE),"")</f>
        <v>Ross County AC</v>
      </c>
      <c r="I3" s="140"/>
      <c r="J3" s="34" t="str">
        <f>_xlfn.IFERROR(VLOOKUP(I2,AthletesClub,11,FALSE),"")</f>
        <v>Inverness Harriers</v>
      </c>
      <c r="K3" s="140"/>
      <c r="L3" s="34" t="str">
        <f>_xlfn.IFERROR(VLOOKUP(K2,AthletesClub,11,FALSE),"")</f>
        <v>Nairn AAC</v>
      </c>
      <c r="M3" s="140"/>
      <c r="N3" s="34">
        <f>_xlfn.IFERROR(VLOOKUP(M2,AthletesClub,11,FALSE),"")</f>
      </c>
      <c r="O3" s="140"/>
      <c r="P3" s="34">
        <f>_xlfn.IFERROR(VLOOKUP(O2,AthletesClub,11,FALSE),"")</f>
      </c>
      <c r="Q3" s="140"/>
      <c r="R3" s="34">
        <f>_xlfn.IFERROR(VLOOKUP(Q2,AthletesClub,11,FALSE),"")</f>
      </c>
      <c r="S3" s="75">
        <f>_xlfn.IFERROR(_xlfn.IFS(D3="Elgin AAC",8,F3="Elgin AAC",7,H3="Elgin AAC",6,J3="Elgin AAC",5,L3="Elgin AAC",4,N3="Elgin AAC",3,P3="Elgin AAC",2,R3="Elgin AAC",1),"")</f>
        <v>8</v>
      </c>
      <c r="T3" s="75">
        <f>_xlfn.IFERROR(_xlfn.IFS(D3="East Sutherland",8,F3="East Sutherland",7,H3="East Sutherland",6,J3="East Sutherland",5,L3="East Sutherland",4,N3="East Sutherland",3,P3="East Sutherland",2,R3="East Sutherland",1),"")</f>
      </c>
      <c r="U3" s="75">
        <f>_xlfn.IFERROR(_xlfn.IFS(D3="Forres Harriers",8,F3="Forres Harriers",7,H3="Forres Harriers",6,J3="Forres Harriers",5,L3="Forres Harriers",4,N3="Forres Harriers",3,P3="Forres Harriers",2,R3="Forres Harriers",1),"")</f>
      </c>
      <c r="V3" s="75">
        <f>_xlfn.IFERROR(_xlfn.IFS(D3="Inverness Harriers",8,F3="Inverness Harriers",7,H3="Inverness Harriers",6,J3="Inverness Harriers",5,L3="Inverness Harriers",4,N3="Inverness Harriers",3,P3="Inverness Harriers",2,R3="Inverness Harriers",1),"")</f>
        <v>5</v>
      </c>
      <c r="W3" s="75">
        <f>_xlfn.IFERROR(_xlfn.IFS(D3="Moray RR",8,F3="Moray RR",7,H3="Moray RR",6,J3="Moray RR",5,L3="Moray RR",4,N3="Moray RR",3,P3="Moray RR",2,R3="Moray RR",1),"")</f>
        <v>7</v>
      </c>
      <c r="X3" s="75">
        <f>_xlfn.IFERROR(_xlfn.IFS(D3="Nairn AAC",8,F3="Nairn AAC",7,H3="Nairn AAC",6,J3="Nairn AAC",5,L3="Nairn AAC",4,N3="Nairn AAC",3,P3="Nairn AAC",2,R3="Nairn AAC",1),"")</f>
        <v>4</v>
      </c>
      <c r="Y3" s="75">
        <f>_xlfn.IFERROR(_xlfn.IFS(D3="Ross County AC",8,F3="Ross County AC",7,H3="Ross County AC",6,J3="Ross County AC",5,L3="Ross County AC",4,N3="Ross County AC",3,P3="Ross County AC",2,R3="Ross County AC",1),"")</f>
        <v>6</v>
      </c>
    </row>
    <row r="4" spans="1:25" ht="15.75" thickBot="1">
      <c r="A4" s="187">
        <v>-3.8</v>
      </c>
      <c r="B4" s="3" t="s">
        <v>12</v>
      </c>
      <c r="C4" s="141"/>
      <c r="D4" s="152">
        <v>13.3</v>
      </c>
      <c r="E4" s="141"/>
      <c r="F4" s="36">
        <v>14.99</v>
      </c>
      <c r="G4" s="141"/>
      <c r="H4" s="36">
        <v>15.21</v>
      </c>
      <c r="I4" s="141"/>
      <c r="J4" s="152">
        <v>15.4</v>
      </c>
      <c r="K4" s="141"/>
      <c r="L4" s="36">
        <v>15.51</v>
      </c>
      <c r="M4" s="141"/>
      <c r="N4" s="36"/>
      <c r="O4" s="141"/>
      <c r="P4" s="36"/>
      <c r="Q4" s="141"/>
      <c r="R4" s="36"/>
      <c r="S4" s="76"/>
      <c r="T4" s="76"/>
      <c r="U4" s="76"/>
      <c r="V4" s="76"/>
      <c r="W4" s="76"/>
      <c r="X4" s="76"/>
      <c r="Y4" s="76"/>
    </row>
    <row r="5" spans="1:25" ht="15.75" thickBot="1">
      <c r="A5" s="28" t="str">
        <f>A2</f>
        <v>100m</v>
      </c>
      <c r="B5" s="31" t="s">
        <v>10</v>
      </c>
      <c r="C5" s="33">
        <v>714</v>
      </c>
      <c r="D5" s="35" t="str">
        <f>_xlfn.IFERROR(VLOOKUP(C5,Athletes,9,FALSE),"")</f>
        <v>Ruby Jezewski</v>
      </c>
      <c r="E5" s="33">
        <v>145</v>
      </c>
      <c r="F5" s="35" t="str">
        <f>_xlfn.IFERROR(VLOOKUP(E5,Athletes,9,FALSE),"")</f>
        <v>Emma Jones</v>
      </c>
      <c r="G5" s="33">
        <v>405</v>
      </c>
      <c r="H5" s="35" t="str">
        <f>_xlfn.IFERROR(VLOOKUP(G5,Athletes,9,FALSE),"")</f>
        <v>Ruth Wilson</v>
      </c>
      <c r="I5" s="33">
        <v>630</v>
      </c>
      <c r="J5" s="35" t="str">
        <f>_xlfn.IFERROR(VLOOKUP(I5,Athletes,9,FALSE),"")</f>
        <v>Ruby MacKintosh</v>
      </c>
      <c r="K5" s="33">
        <v>534</v>
      </c>
      <c r="L5" s="35" t="str">
        <f>_xlfn.IFERROR(VLOOKUP(K5,Athletes,9,FALSE),"")</f>
        <v>IslaCoull</v>
      </c>
      <c r="M5" s="33"/>
      <c r="N5" s="35">
        <f>_xlfn.IFERROR(VLOOKUP(M5,Athletes,9,FALSE),"")</f>
      </c>
      <c r="O5" s="33"/>
      <c r="P5" s="35">
        <f>_xlfn.IFERROR(VLOOKUP(O5,Athletes,9,FALSE),"")</f>
      </c>
      <c r="Q5" s="33"/>
      <c r="R5" s="35">
        <f>_xlfn.IFERROR(VLOOKUP(Q5,Athletes,9,FALSE),"")</f>
      </c>
      <c r="S5" s="76"/>
      <c r="T5" s="76"/>
      <c r="U5" s="76"/>
      <c r="V5" s="76"/>
      <c r="W5" s="76"/>
      <c r="X5" s="76"/>
      <c r="Y5" s="76"/>
    </row>
    <row r="6" spans="1:25" ht="15">
      <c r="A6" s="29" t="s">
        <v>13</v>
      </c>
      <c r="B6" s="1" t="s">
        <v>11</v>
      </c>
      <c r="C6" s="140"/>
      <c r="D6" s="34" t="str">
        <f>_xlfn.IFERROR(VLOOKUP(C5,AthletesClub,11,FALSE),"")</f>
        <v>Ross County AC</v>
      </c>
      <c r="E6" s="140"/>
      <c r="F6" s="34" t="str">
        <f>_xlfn.IFERROR(VLOOKUP(E5,AthletesClub,11,FALSE),"")</f>
        <v>Elgin AAC</v>
      </c>
      <c r="G6" s="140"/>
      <c r="H6" s="34" t="str">
        <f>_xlfn.IFERROR(VLOOKUP(G5,AthletesClub,11,FALSE),"")</f>
        <v>Inverness Harriers</v>
      </c>
      <c r="I6" s="140"/>
      <c r="J6" s="34" t="str">
        <f>_xlfn.IFERROR(VLOOKUP(I5,AthletesClub,11,FALSE),"")</f>
        <v>Nairn AAC</v>
      </c>
      <c r="K6" s="140"/>
      <c r="L6" s="34" t="str">
        <f>_xlfn.IFERROR(VLOOKUP(K5,AthletesClub,11,FALSE),"")</f>
        <v>Moray RR</v>
      </c>
      <c r="M6" s="140"/>
      <c r="N6" s="34">
        <f>_xlfn.IFERROR(VLOOKUP(M5,AthletesClub,11,FALSE),"")</f>
      </c>
      <c r="O6" s="140"/>
      <c r="P6" s="34">
        <f>_xlfn.IFERROR(VLOOKUP(O5,AthletesClub,11,FALSE),"")</f>
      </c>
      <c r="Q6" s="140"/>
      <c r="R6" s="34">
        <f>_xlfn.IFERROR(VLOOKUP(Q5,AthletesClub,11,FALSE),"")</f>
      </c>
      <c r="S6" s="75">
        <f>_xlfn.IFERROR(_xlfn.IFS(D6="Elgin AAC",8,F6="Elgin AAC",7,H6="Elgin AAC",6,J6="Elgin AAC",5,L6="Elgin AAC",4,N6="Elgin AAC",3,P6="Elgin AAC",2,R6="Elgin AAC",1),"")</f>
        <v>7</v>
      </c>
      <c r="T6" s="75">
        <f>_xlfn.IFERROR(_xlfn.IFS(D6="East Sutherland",8,F6="East Sutherland",7,H6="East Sutherland",6,J6="East Sutherland",5,L6="East Sutherland",4,N6="East Sutherland",3,P6="East Sutherland",2,R6="East Sutherland",1),"")</f>
      </c>
      <c r="U6" s="75">
        <f>_xlfn.IFERROR(_xlfn.IFS(D6="Forres Harriers",8,F6="Forres Harriers",7,H6="Forres Harriers",6,J6="Forres Harriers",5,L6="Forres Harriers",4,N6="Forres Harriers",3,P6="Forres Harriers",2,R6="Forres Harriers",1),"")</f>
      </c>
      <c r="V6" s="75">
        <f>_xlfn.IFERROR(_xlfn.IFS(D6="Inverness Harriers",8,F6="Inverness Harriers",7,H6="Inverness Harriers",6,J6="Inverness Harriers",5,L6="Inverness Harriers",4,N6="Inverness Harriers",3,P6="Inverness Harriers",2,R6="Inverness Harriers",1),"")</f>
        <v>6</v>
      </c>
      <c r="W6" s="75">
        <f>_xlfn.IFERROR(_xlfn.IFS(D6="Moray RR",8,F6="Moray RR",7,H6="Moray RR",6,J6="Moray RR",5,L6="Moray RR",4,N6="Moray RR",3,P6="Moray RR",2,R6="Moray RR",1),"")</f>
        <v>4</v>
      </c>
      <c r="X6" s="75">
        <f>_xlfn.IFERROR(_xlfn.IFS(D6="Nairn AAC",8,F6="Nairn AAC",7,H6="Nairn AAC",6,J6="Nairn AAC",5,L6="Nairn AAC",4,N6="Nairn AAC",3,P6="Nairn AAC",2,R6="Nairn AAC",1),"")</f>
        <v>5</v>
      </c>
      <c r="Y6" s="75">
        <f>_xlfn.IFERROR(_xlfn.IFS(D6="Ross County AC",8,F6="Ross County AC",7,H6="Ross County AC",6,J6="Ross County AC",5,L6="Ross County AC",4,N6="Ross County AC",3,P6="Ross County AC",2,R6="Ross County AC",1),"")</f>
        <v>8</v>
      </c>
    </row>
    <row r="7" spans="1:25" ht="15.75" thickBot="1">
      <c r="A7" s="187">
        <v>-3.8</v>
      </c>
      <c r="B7" s="3" t="s">
        <v>12</v>
      </c>
      <c r="C7" s="141"/>
      <c r="D7" s="36">
        <v>15.06</v>
      </c>
      <c r="E7" s="141"/>
      <c r="F7" s="36">
        <v>15.55</v>
      </c>
      <c r="G7" s="141"/>
      <c r="H7" s="36">
        <v>16.02</v>
      </c>
      <c r="I7" s="141"/>
      <c r="J7" s="36">
        <v>16.04</v>
      </c>
      <c r="K7" s="141"/>
      <c r="L7" s="36">
        <v>16.51</v>
      </c>
      <c r="M7" s="141"/>
      <c r="N7" s="36"/>
      <c r="O7" s="141"/>
      <c r="P7" s="36"/>
      <c r="Q7" s="141"/>
      <c r="R7" s="36"/>
      <c r="S7" s="78"/>
      <c r="T7" s="78"/>
      <c r="U7" s="78"/>
      <c r="V7" s="78"/>
      <c r="W7" s="78"/>
      <c r="X7" s="78"/>
      <c r="Y7" s="78"/>
    </row>
    <row r="8" spans="1:25" ht="15.75" thickBot="1">
      <c r="A8" s="28" t="s">
        <v>791</v>
      </c>
      <c r="B8" s="31" t="s">
        <v>10</v>
      </c>
      <c r="C8" s="33">
        <v>144</v>
      </c>
      <c r="D8" s="35" t="str">
        <f>_xlfn.IFERROR(VLOOKUP(C8,Athletes,9,FALSE),"")</f>
        <v>Tamsin Fowlie</v>
      </c>
      <c r="E8" s="33">
        <v>377</v>
      </c>
      <c r="F8" s="35" t="str">
        <f>_xlfn.IFERROR(VLOOKUP(E8,Athletes,9,FALSE),"")</f>
        <v>Lucy Clark</v>
      </c>
      <c r="G8" s="33">
        <v>714</v>
      </c>
      <c r="H8" s="35" t="str">
        <f>_xlfn.IFERROR(VLOOKUP(G8,Athletes,9,FALSE),"")</f>
        <v>Ruby Jezewski</v>
      </c>
      <c r="I8" s="33">
        <v>519</v>
      </c>
      <c r="J8" s="35" t="str">
        <f>_xlfn.IFERROR(VLOOKUP(I8,Athletes,9,FALSE),"")</f>
        <v>EdenWojcik</v>
      </c>
      <c r="K8" s="33">
        <v>644</v>
      </c>
      <c r="L8" s="35" t="str">
        <f>_xlfn.IFERROR(VLOOKUP(K8,Athletes,9,FALSE),"")</f>
        <v>Neve Smith</v>
      </c>
      <c r="M8" s="33"/>
      <c r="N8" s="35">
        <f>_xlfn.IFERROR(VLOOKUP(M8,Athletes,9,FALSE),"")</f>
      </c>
      <c r="O8" s="33"/>
      <c r="P8" s="35">
        <f>_xlfn.IFERROR(VLOOKUP(O8,Athletes,9,FALSE),"")</f>
      </c>
      <c r="Q8" s="33"/>
      <c r="R8" s="35">
        <f>_xlfn.IFERROR(VLOOKUP(Q8,Athletes,9,FALSE),"")</f>
      </c>
      <c r="S8" s="76"/>
      <c r="T8" s="76"/>
      <c r="U8" s="76"/>
      <c r="V8" s="76"/>
      <c r="W8" s="76"/>
      <c r="X8" s="76"/>
      <c r="Y8" s="76"/>
    </row>
    <row r="9" spans="1:25" ht="15">
      <c r="A9" s="29" t="s">
        <v>9</v>
      </c>
      <c r="B9" s="1" t="s">
        <v>11</v>
      </c>
      <c r="C9" s="140"/>
      <c r="D9" s="34" t="str">
        <f>_xlfn.IFERROR(VLOOKUP(C8,AthletesClub,11,FALSE),"")</f>
        <v>Elgin AAC</v>
      </c>
      <c r="E9" s="140"/>
      <c r="F9" s="34" t="str">
        <f>_xlfn.IFERROR(VLOOKUP(E8,AthletesClub,11,FALSE),"")</f>
        <v>Inverness Harriers</v>
      </c>
      <c r="G9" s="140"/>
      <c r="H9" s="34" t="str">
        <f>_xlfn.IFERROR(VLOOKUP(G8,AthletesClub,11,FALSE),"")</f>
        <v>Ross County AC</v>
      </c>
      <c r="I9" s="140"/>
      <c r="J9" s="34" t="str">
        <f>_xlfn.IFERROR(VLOOKUP(I8,AthletesClub,11,FALSE),"")</f>
        <v>Moray RR</v>
      </c>
      <c r="K9" s="140"/>
      <c r="L9" s="34" t="str">
        <f>_xlfn.IFERROR(VLOOKUP(K8,AthletesClub,11,FALSE),"")</f>
        <v>Nairn AAC</v>
      </c>
      <c r="M9" s="140"/>
      <c r="N9" s="34">
        <f>_xlfn.IFERROR(VLOOKUP(M8,AthletesClub,11,FALSE),"")</f>
      </c>
      <c r="O9" s="140"/>
      <c r="P9" s="34">
        <f>_xlfn.IFERROR(VLOOKUP(O8,AthletesClub,11,FALSE),"")</f>
      </c>
      <c r="Q9" s="140"/>
      <c r="R9" s="34">
        <f>_xlfn.IFERROR(VLOOKUP(Q8,AthletesClub,11,FALSE),"")</f>
      </c>
      <c r="S9" s="75">
        <f>_xlfn.IFERROR(_xlfn.IFS(D9="Elgin AAC",8,F9="Elgin AAC",7,H9="Elgin AAC",6,J9="Elgin AAC",5,L9="Elgin AAC",4,N9="Elgin AAC",3,P9="Elgin AAC",2,R9="Elgin AAC",1),"")</f>
        <v>8</v>
      </c>
      <c r="T9" s="75">
        <f>_xlfn.IFERROR(_xlfn.IFS(D9="East Sutherland",8,F9="East Sutherland",7,H9="East Sutherland",6,J9="East Sutherland",5,L9="East Sutherland",4,N9="East Sutherland",3,P9="East Sutherland",2,R9="East Sutherland",1),"")</f>
      </c>
      <c r="U9" s="75">
        <f>_xlfn.IFERROR(_xlfn.IFS(D9="Forres Harriers",8,F9="Forres Harriers",7,H9="Forres Harriers",6,J9="Forres Harriers",5,L9="Forres Harriers",4,N9="Forres Harriers",3,P9="Forres Harriers",2,R9="Forres Harriers",1),"")</f>
      </c>
      <c r="V9" s="75">
        <f>_xlfn.IFERROR(_xlfn.IFS(D9="Inverness Harriers",8,F9="Inverness Harriers",7,H9="Inverness Harriers",6,J9="Inverness Harriers",5,L9="Inverness Harriers",4,N9="Inverness Harriers",3,P9="Inverness Harriers",2,R9="Inverness Harriers",1),"")</f>
        <v>7</v>
      </c>
      <c r="W9" s="75">
        <f>_xlfn.IFERROR(_xlfn.IFS(D9="Moray RR",8,F9="Moray RR",7,H9="Moray RR",6,J9="Moray RR",5,L9="Moray RR",4,N9="Moray RR",3,P9="Moray RR",2,R9="Moray RR",1),"")</f>
        <v>5</v>
      </c>
      <c r="X9" s="75">
        <f>_xlfn.IFERROR(_xlfn.IFS(D9="Nairn AAC",8,F9="Nairn AAC",7,H9="Nairn AAC",6,J9="Nairn AAC",5,L9="Nairn AAC",4,N9="Nairn AAC",3,P9="Nairn AAC",2,R9="Nairn AAC",1),"")</f>
        <v>4</v>
      </c>
      <c r="Y9" s="75">
        <f>_xlfn.IFERROR(_xlfn.IFS(D9="Ross County AC",8,F9="Ross County AC",7,H9="Ross County AC",6,J9="Ross County AC",5,L9="Ross County AC",4,N9="Ross County AC",3,P9="Ross County AC",2,R9="Ross County AC",1),"")</f>
        <v>6</v>
      </c>
    </row>
    <row r="10" spans="1:25" ht="15.75" thickBot="1">
      <c r="A10" s="188">
        <v>-2</v>
      </c>
      <c r="B10" s="3" t="s">
        <v>12</v>
      </c>
      <c r="C10" s="141"/>
      <c r="D10" s="36">
        <v>26.61</v>
      </c>
      <c r="E10" s="141"/>
      <c r="F10" s="36">
        <v>29.17</v>
      </c>
      <c r="G10" s="141"/>
      <c r="H10" s="36">
        <v>30.4</v>
      </c>
      <c r="I10" s="141"/>
      <c r="J10" s="36">
        <v>30.61</v>
      </c>
      <c r="K10" s="141"/>
      <c r="L10" s="36">
        <v>32.34</v>
      </c>
      <c r="M10" s="141"/>
      <c r="N10" s="36"/>
      <c r="O10" s="141"/>
      <c r="P10" s="36"/>
      <c r="Q10" s="141"/>
      <c r="R10" s="36"/>
      <c r="S10" s="76"/>
      <c r="T10" s="76"/>
      <c r="U10" s="76"/>
      <c r="V10" s="76"/>
      <c r="W10" s="76"/>
      <c r="X10" s="76"/>
      <c r="Y10" s="76"/>
    </row>
    <row r="11" spans="1:25" ht="15.75" thickBot="1">
      <c r="A11" s="28" t="str">
        <f>A8</f>
        <v>200m</v>
      </c>
      <c r="B11" s="31" t="s">
        <v>10</v>
      </c>
      <c r="C11" s="33">
        <v>142</v>
      </c>
      <c r="D11" s="35" t="str">
        <f>_xlfn.IFERROR(VLOOKUP(C11,Athletes,9,FALSE),"")</f>
        <v>Chloe Storey</v>
      </c>
      <c r="E11" s="33">
        <v>708</v>
      </c>
      <c r="F11" s="35" t="str">
        <f>_xlfn.IFERROR(VLOOKUP(E11,Athletes,9,FALSE),"")</f>
        <v>Rhiannon Ebrihem</v>
      </c>
      <c r="G11" s="33">
        <v>812</v>
      </c>
      <c r="H11" s="35" t="str">
        <f>_xlfn.IFERROR(VLOOKUP(G11,Athletes,9,FALSE),"")</f>
        <v>Morven Thomson</v>
      </c>
      <c r="I11" s="33">
        <v>630</v>
      </c>
      <c r="J11" s="35" t="str">
        <f>_xlfn.IFERROR(VLOOKUP(I11,Athletes,9,FALSE),"")</f>
        <v>Ruby MacKintosh</v>
      </c>
      <c r="K11" s="33">
        <v>405</v>
      </c>
      <c r="L11" s="35" t="str">
        <f>_xlfn.IFERROR(VLOOKUP(K11,Athletes,9,FALSE),"")</f>
        <v>Ruth Wilson</v>
      </c>
      <c r="M11" s="33">
        <v>541</v>
      </c>
      <c r="N11" s="35" t="str">
        <f>_xlfn.IFERROR(VLOOKUP(M11,Athletes,9,FALSE),"")</f>
        <v>HannahStephen</v>
      </c>
      <c r="O11" s="33"/>
      <c r="P11" s="35">
        <f>_xlfn.IFERROR(VLOOKUP(O11,Athletes,9,FALSE),"")</f>
      </c>
      <c r="Q11" s="33"/>
      <c r="R11" s="35">
        <f>_xlfn.IFERROR(VLOOKUP(Q11,Athletes,9,FALSE),"")</f>
      </c>
      <c r="S11" s="76"/>
      <c r="T11" s="76"/>
      <c r="U11" s="76"/>
      <c r="V11" s="76"/>
      <c r="W11" s="76"/>
      <c r="X11" s="76"/>
      <c r="Y11" s="76"/>
    </row>
    <row r="12" spans="1:25" ht="15">
      <c r="A12" s="29" t="s">
        <v>13</v>
      </c>
      <c r="B12" s="1" t="s">
        <v>11</v>
      </c>
      <c r="C12" s="140"/>
      <c r="D12" s="34" t="str">
        <f>_xlfn.IFERROR(VLOOKUP(C11,AthletesClub,11,FALSE),"")</f>
        <v>Elgin AAC</v>
      </c>
      <c r="E12" s="140"/>
      <c r="F12" s="34" t="str">
        <f>_xlfn.IFERROR(VLOOKUP(E11,AthletesClub,11,FALSE),"")</f>
        <v>Ross County AC</v>
      </c>
      <c r="G12" s="140"/>
      <c r="H12" s="34" t="str">
        <f>_xlfn.IFERROR(VLOOKUP(G11,AthletesClub,11,FALSE),"")</f>
        <v>East Sutherland</v>
      </c>
      <c r="I12" s="140"/>
      <c r="J12" s="34" t="str">
        <f>_xlfn.IFERROR(VLOOKUP(I11,AthletesClub,11,FALSE),"")</f>
        <v>Nairn AAC</v>
      </c>
      <c r="K12" s="140"/>
      <c r="L12" s="34" t="str">
        <f>_xlfn.IFERROR(VLOOKUP(K11,AthletesClub,11,FALSE),"")</f>
        <v>Inverness Harriers</v>
      </c>
      <c r="M12" s="140"/>
      <c r="N12" s="34" t="str">
        <f>_xlfn.IFERROR(VLOOKUP(M11,AthletesClub,11,FALSE),"")</f>
        <v>Moray RR</v>
      </c>
      <c r="O12" s="140"/>
      <c r="P12" s="34">
        <f>_xlfn.IFERROR(VLOOKUP(O11,AthletesClub,11,FALSE),"")</f>
      </c>
      <c r="Q12" s="140"/>
      <c r="R12" s="34">
        <f>_xlfn.IFERROR(VLOOKUP(Q11,AthletesClub,11,FALSE),"")</f>
      </c>
      <c r="S12" s="75">
        <f>_xlfn.IFERROR(_xlfn.IFS(D12="Elgin AAC",8,F12="Elgin AAC",7,H12="Elgin AAC",6,J12="Elgin AAC",5,L12="Elgin AAC",4,N12="Elgin AAC",3,P12="Elgin AAC",2,R12="Elgin AAC",1),"")</f>
        <v>8</v>
      </c>
      <c r="T12" s="75">
        <f>_xlfn.IFERROR(_xlfn.IFS(D12="East Sutherland",8,F12="East Sutherland",7,H12="East Sutherland",6,J12="East Sutherland",5,L12="East Sutherland",4,N12="East Sutherland",3,P12="East Sutherland",2,R12="East Sutherland",1),"")</f>
        <v>6</v>
      </c>
      <c r="U12" s="75">
        <f>_xlfn.IFERROR(_xlfn.IFS(D12="Forres Harriers",8,F12="Forres Harriers",7,H12="Forres Harriers",6,J12="Forres Harriers",5,L12="Forres Harriers",4,N12="Forres Harriers",3,P12="Forres Harriers",2,R12="Forres Harriers",1),"")</f>
      </c>
      <c r="V12" s="75">
        <f>_xlfn.IFERROR(_xlfn.IFS(D12="Inverness Harriers",8,F12="Inverness Harriers",7,H12="Inverness Harriers",6,J12="Inverness Harriers",5,L12="Inverness Harriers",4,N12="Inverness Harriers",3,P12="Inverness Harriers",2,R12="Inverness Harriers",1),"")</f>
        <v>4</v>
      </c>
      <c r="W12" s="75">
        <f>_xlfn.IFERROR(_xlfn.IFS(D12="Moray RR",8,F12="Moray RR",7,H12="Moray RR",6,J12="Moray RR",5,L12="Moray RR",4,N12="Moray RR",3,P12="Moray RR",2,R12="Moray RR",1),"")</f>
        <v>3</v>
      </c>
      <c r="X12" s="75">
        <f>_xlfn.IFERROR(_xlfn.IFS(D12="Nairn AAC",8,F12="Nairn AAC",7,H12="Nairn AAC",6,J12="Nairn AAC",5,L12="Nairn AAC",4,N12="Nairn AAC",3,P12="Nairn AAC",2,R12="Nairn AAC",1),"")</f>
        <v>5</v>
      </c>
      <c r="Y12" s="75">
        <f>_xlfn.IFERROR(_xlfn.IFS(D12="Ross County AC",8,F12="Ross County AC",7,H12="Ross County AC",6,J12="Ross County AC",5,L12="Ross County AC",4,N12="Ross County AC",3,P12="Ross County AC",2,R12="Ross County AC",1),"")</f>
        <v>7</v>
      </c>
    </row>
    <row r="13" spans="1:25" ht="15.75" thickBot="1">
      <c r="A13" s="188">
        <v>-2</v>
      </c>
      <c r="B13" s="3" t="s">
        <v>12</v>
      </c>
      <c r="C13" s="141"/>
      <c r="D13" s="36">
        <v>29.84</v>
      </c>
      <c r="E13" s="141"/>
      <c r="F13" s="36">
        <v>30.83</v>
      </c>
      <c r="G13" s="141"/>
      <c r="H13" s="36">
        <v>31.81</v>
      </c>
      <c r="I13" s="141"/>
      <c r="J13" s="152">
        <v>32.1</v>
      </c>
      <c r="K13" s="141"/>
      <c r="L13" s="36">
        <v>32.33</v>
      </c>
      <c r="M13" s="141"/>
      <c r="N13" s="36">
        <v>36.04</v>
      </c>
      <c r="O13" s="141"/>
      <c r="P13" s="36"/>
      <c r="Q13" s="141"/>
      <c r="R13" s="36"/>
      <c r="S13" s="78"/>
      <c r="T13" s="78"/>
      <c r="U13" s="78"/>
      <c r="V13" s="78"/>
      <c r="W13" s="78"/>
      <c r="X13" s="78"/>
      <c r="Y13" s="78"/>
    </row>
    <row r="14" spans="1:25" ht="15.75" thickBot="1">
      <c r="A14" s="28" t="s">
        <v>792</v>
      </c>
      <c r="B14" s="31" t="s">
        <v>10</v>
      </c>
      <c r="C14" s="33">
        <v>387</v>
      </c>
      <c r="D14" s="35" t="str">
        <f>_xlfn.IFERROR(VLOOKUP(C14,Athletes,9,FALSE),"")</f>
        <v>Grace MacDonald</v>
      </c>
      <c r="E14" s="33">
        <v>518</v>
      </c>
      <c r="F14" s="35" t="str">
        <f>_xlfn.IFERROR(VLOOKUP(E14,Athletes,9,FALSE),"")</f>
        <v>HarrietWhelan</v>
      </c>
      <c r="G14" s="33">
        <v>719</v>
      </c>
      <c r="H14" s="35" t="str">
        <f>_xlfn.IFERROR(VLOOKUP(G14,Athletes,9,FALSE),"")</f>
        <v>Morag Lynch</v>
      </c>
      <c r="I14" s="33">
        <v>644</v>
      </c>
      <c r="J14" s="35" t="str">
        <f>_xlfn.IFERROR(VLOOKUP(I14,Athletes,9,FALSE),"")</f>
        <v>Neve Smith</v>
      </c>
      <c r="K14" s="33">
        <v>145</v>
      </c>
      <c r="L14" s="35" t="str">
        <f>_xlfn.IFERROR(VLOOKUP(K14,Athletes,9,FALSE),"")</f>
        <v>Emma Jones</v>
      </c>
      <c r="M14" s="33">
        <v>812</v>
      </c>
      <c r="N14" s="35" t="str">
        <f>_xlfn.IFERROR(VLOOKUP(M14,Athletes,9,FALSE),"")</f>
        <v>Morven Thomson</v>
      </c>
      <c r="O14" s="33"/>
      <c r="P14" s="35">
        <f>_xlfn.IFERROR(VLOOKUP(O14,Athletes,9,FALSE),"")</f>
      </c>
      <c r="Q14" s="33"/>
      <c r="R14" s="35">
        <f>_xlfn.IFERROR(VLOOKUP(Q14,Athletes,9,FALSE),"")</f>
      </c>
      <c r="S14" s="76"/>
      <c r="T14" s="76"/>
      <c r="U14" s="76"/>
      <c r="V14" s="76"/>
      <c r="W14" s="76"/>
      <c r="X14" s="76"/>
      <c r="Y14" s="76"/>
    </row>
    <row r="15" spans="1:25" ht="15">
      <c r="A15" s="29" t="s">
        <v>9</v>
      </c>
      <c r="B15" s="1" t="s">
        <v>11</v>
      </c>
      <c r="C15" s="140"/>
      <c r="D15" s="34" t="str">
        <f>_xlfn.IFERROR(VLOOKUP(C14,AthletesClub,11,FALSE),"")</f>
        <v>Inverness Harriers</v>
      </c>
      <c r="E15" s="140"/>
      <c r="F15" s="34" t="str">
        <f>_xlfn.IFERROR(VLOOKUP(E14,AthletesClub,11,FALSE),"")</f>
        <v>Moray RR</v>
      </c>
      <c r="G15" s="140"/>
      <c r="H15" s="34" t="str">
        <f>_xlfn.IFERROR(VLOOKUP(G14,AthletesClub,11,FALSE),"")</f>
        <v>Ross County AC</v>
      </c>
      <c r="I15" s="140"/>
      <c r="J15" s="34" t="str">
        <f>_xlfn.IFERROR(VLOOKUP(I14,AthletesClub,11,FALSE),"")</f>
        <v>Nairn AAC</v>
      </c>
      <c r="K15" s="140"/>
      <c r="L15" s="34" t="str">
        <f>_xlfn.IFERROR(VLOOKUP(K14,AthletesClub,11,FALSE),"")</f>
        <v>Elgin AAC</v>
      </c>
      <c r="M15" s="140"/>
      <c r="N15" s="34" t="str">
        <f>_xlfn.IFERROR(VLOOKUP(M14,AthletesClub,11,FALSE),"")</f>
        <v>East Sutherland</v>
      </c>
      <c r="O15" s="140"/>
      <c r="P15" s="34">
        <f>_xlfn.IFERROR(VLOOKUP(O14,AthletesClub,11,FALSE),"")</f>
      </c>
      <c r="Q15" s="140"/>
      <c r="R15" s="34">
        <f>_xlfn.IFERROR(VLOOKUP(Q14,AthletesClub,11,FALSE),"")</f>
      </c>
      <c r="S15" s="75">
        <f>_xlfn.IFERROR(_xlfn.IFS(D15="Elgin AAC",8,F15="Elgin AAC",7,H15="Elgin AAC",6,J15="Elgin AAC",5,L15="Elgin AAC",4,N15="Elgin AAC",3,P15="Elgin AAC",2,R15="Elgin AAC",1),"")</f>
        <v>4</v>
      </c>
      <c r="T15" s="75">
        <f>_xlfn.IFERROR(_xlfn.IFS(D15="East Sutherland",8,F15="East Sutherland",7,H15="East Sutherland",6,J15="East Sutherland",5,L15="East Sutherland",4,N15="East Sutherland",3,P15="East Sutherland",2,R15="East Sutherland",1),"")</f>
        <v>3</v>
      </c>
      <c r="U15" s="75">
        <f>_xlfn.IFERROR(_xlfn.IFS(D15="Forres Harriers",8,F15="Forres Harriers",7,H15="Forres Harriers",6,J15="Forres Harriers",5,L15="Forres Harriers",4,N15="Forres Harriers",3,P15="Forres Harriers",2,R15="Forres Harriers",1),"")</f>
      </c>
      <c r="V15" s="75">
        <f>_xlfn.IFERROR(_xlfn.IFS(D15="Inverness Harriers",8,F15="Inverness Harriers",7,H15="Inverness Harriers",6,J15="Inverness Harriers",5,L15="Inverness Harriers",4,N15="Inverness Harriers",3,P15="Inverness Harriers",2,R15="Inverness Harriers",1),"")</f>
        <v>8</v>
      </c>
      <c r="W15" s="75">
        <f>_xlfn.IFERROR(_xlfn.IFS(D15="Moray RR",8,F15="Moray RR",7,H15="Moray RR",6,J15="Moray RR",5,L15="Moray RR",4,N15="Moray RR",3,P15="Moray RR",2,R15="Moray RR",1),"")</f>
        <v>7</v>
      </c>
      <c r="X15" s="75">
        <f>_xlfn.IFERROR(_xlfn.IFS(D15="Nairn AAC",8,F15="Nairn AAC",7,H15="Nairn AAC",6,J15="Nairn AAC",5,L15="Nairn AAC",4,N15="Nairn AAC",3,P15="Nairn AAC",2,R15="Nairn AAC",1),"")</f>
        <v>5</v>
      </c>
      <c r="Y15" s="75">
        <f>_xlfn.IFERROR(_xlfn.IFS(D15="Ross County AC",8,F15="Ross County AC",7,H15="Ross County AC",6,J15="Ross County AC",5,L15="Ross County AC",4,N15="Ross County AC",3,P15="Ross County AC",2,R15="Ross County AC",1),"")</f>
        <v>6</v>
      </c>
    </row>
    <row r="16" spans="1:25" ht="15.75" thickBot="1">
      <c r="A16" s="30"/>
      <c r="B16" s="3" t="s">
        <v>12</v>
      </c>
      <c r="C16" s="141"/>
      <c r="D16" s="36" t="s">
        <v>952</v>
      </c>
      <c r="E16" s="141"/>
      <c r="F16" s="36" t="s">
        <v>953</v>
      </c>
      <c r="G16" s="141"/>
      <c r="H16" s="36" t="s">
        <v>954</v>
      </c>
      <c r="I16" s="141"/>
      <c r="J16" s="36" t="s">
        <v>955</v>
      </c>
      <c r="K16" s="141"/>
      <c r="L16" s="36" t="s">
        <v>956</v>
      </c>
      <c r="M16" s="141"/>
      <c r="N16" s="36" t="s">
        <v>957</v>
      </c>
      <c r="O16" s="141"/>
      <c r="P16" s="36"/>
      <c r="Q16" s="141"/>
      <c r="R16" s="36"/>
      <c r="S16" s="76"/>
      <c r="T16" s="76"/>
      <c r="U16" s="76"/>
      <c r="V16" s="76"/>
      <c r="W16" s="76"/>
      <c r="X16" s="76"/>
      <c r="Y16" s="76"/>
    </row>
    <row r="17" spans="1:25" ht="15.75" thickBot="1">
      <c r="A17" s="28" t="str">
        <f>A14</f>
        <v>800m</v>
      </c>
      <c r="B17" s="31" t="s">
        <v>10</v>
      </c>
      <c r="C17" s="33">
        <v>399</v>
      </c>
      <c r="D17" s="35" t="str">
        <f>_xlfn.IFERROR(VLOOKUP(C17,Athletes,9,FALSE),"")</f>
        <v>Zoe Sharpe</v>
      </c>
      <c r="E17" s="33">
        <v>702</v>
      </c>
      <c r="F17" s="35" t="str">
        <f>_xlfn.IFERROR(VLOOKUP(E17,Athletes,9,FALSE),"")</f>
        <v>Emily Bell</v>
      </c>
      <c r="G17" s="33">
        <v>541</v>
      </c>
      <c r="H17" s="35" t="str">
        <f>_xlfn.IFERROR(VLOOKUP(G17,Athletes,9,FALSE),"")</f>
        <v>HannahStephen</v>
      </c>
      <c r="I17" s="33">
        <v>627</v>
      </c>
      <c r="J17" s="35" t="str">
        <f>_xlfn.IFERROR(VLOOKUP(I17,Athletes,9,FALSE),"")</f>
        <v>Eilidh Forbes</v>
      </c>
      <c r="K17" s="33"/>
      <c r="L17" s="35">
        <f>_xlfn.IFERROR(VLOOKUP(K17,Athletes,9,FALSE),"")</f>
      </c>
      <c r="M17" s="33"/>
      <c r="N17" s="35">
        <f>_xlfn.IFERROR(VLOOKUP(M17,Athletes,9,FALSE),"")</f>
      </c>
      <c r="O17" s="33"/>
      <c r="P17" s="35">
        <f>_xlfn.IFERROR(VLOOKUP(O17,Athletes,9,FALSE),"")</f>
      </c>
      <c r="Q17" s="33"/>
      <c r="R17" s="35">
        <f>_xlfn.IFERROR(VLOOKUP(Q17,Athletes,9,FALSE),"")</f>
      </c>
      <c r="S17" s="76"/>
      <c r="T17" s="76"/>
      <c r="U17" s="76"/>
      <c r="V17" s="76"/>
      <c r="W17" s="76"/>
      <c r="X17" s="76"/>
      <c r="Y17" s="76"/>
    </row>
    <row r="18" spans="1:25" ht="15">
      <c r="A18" s="29" t="s">
        <v>13</v>
      </c>
      <c r="B18" s="1" t="s">
        <v>11</v>
      </c>
      <c r="C18" s="140"/>
      <c r="D18" s="34" t="str">
        <f>_xlfn.IFERROR(VLOOKUP(C17,AthletesClub,11,FALSE),"")</f>
        <v>Inverness Harriers</v>
      </c>
      <c r="E18" s="140"/>
      <c r="F18" s="34" t="str">
        <f>_xlfn.IFERROR(VLOOKUP(E17,AthletesClub,11,FALSE),"")</f>
        <v>Ross County AC</v>
      </c>
      <c r="G18" s="140"/>
      <c r="H18" s="34" t="str">
        <f>_xlfn.IFERROR(VLOOKUP(G17,AthletesClub,11,FALSE),"")</f>
        <v>Moray RR</v>
      </c>
      <c r="I18" s="140"/>
      <c r="J18" s="34" t="str">
        <f>_xlfn.IFERROR(VLOOKUP(I17,AthletesClub,11,FALSE),"")</f>
        <v>Nairn AAC</v>
      </c>
      <c r="K18" s="140"/>
      <c r="L18" s="34">
        <f>_xlfn.IFERROR(VLOOKUP(K17,AthletesClub,11,FALSE),"")</f>
      </c>
      <c r="M18" s="140"/>
      <c r="N18" s="34">
        <f>_xlfn.IFERROR(VLOOKUP(M17,AthletesClub,11,FALSE),"")</f>
      </c>
      <c r="O18" s="140"/>
      <c r="P18" s="34">
        <f>_xlfn.IFERROR(VLOOKUP(O17,AthletesClub,11,FALSE),"")</f>
      </c>
      <c r="Q18" s="140"/>
      <c r="R18" s="34">
        <f>_xlfn.IFERROR(VLOOKUP(Q17,AthletesClub,11,FALSE),"")</f>
      </c>
      <c r="S18" s="75">
        <f>_xlfn.IFERROR(_xlfn.IFS(D18="Elgin AAC",8,F18="Elgin AAC",7,H18="Elgin AAC",6,J18="Elgin AAC",5,L18="Elgin AAC",4,N18="Elgin AAC",3,P18="Elgin AAC",2,R18="Elgin AAC",1),"")</f>
      </c>
      <c r="T18" s="75">
        <f>_xlfn.IFERROR(_xlfn.IFS(D18="East Sutherland",8,F18="East Sutherland",7,H18="East Sutherland",6,J18="East Sutherland",5,L18="East Sutherland",4,N18="East Sutherland",3,P18="East Sutherland",2,R18="East Sutherland",1),"")</f>
      </c>
      <c r="U18" s="75">
        <f>_xlfn.IFERROR(_xlfn.IFS(D18="Forres Harriers",8,F18="Forres Harriers",7,H18="Forres Harriers",6,J18="Forres Harriers",5,L18="Forres Harriers",4,N18="Forres Harriers",3,P18="Forres Harriers",2,R18="Forres Harriers",1),"")</f>
      </c>
      <c r="V18" s="75">
        <f>_xlfn.IFERROR(_xlfn.IFS(D18="Inverness Harriers",8,F18="Inverness Harriers",7,H18="Inverness Harriers",6,J18="Inverness Harriers",5,L18="Inverness Harriers",4,N18="Inverness Harriers",3,P18="Inverness Harriers",2,R18="Inverness Harriers",1),"")</f>
        <v>8</v>
      </c>
      <c r="W18" s="75">
        <f>_xlfn.IFERROR(_xlfn.IFS(D18="Moray RR",8,F18="Moray RR",7,H18="Moray RR",6,J18="Moray RR",5,L18="Moray RR",4,N18="Moray RR",3,P18="Moray RR",2,R18="Moray RR",1),"")</f>
        <v>6</v>
      </c>
      <c r="X18" s="75">
        <f>_xlfn.IFERROR(_xlfn.IFS(D18="Nairn AAC",8,F18="Nairn AAC",7,H18="Nairn AAC",6,J18="Nairn AAC",5,L18="Nairn AAC",4,N18="Nairn AAC",3,P18="Nairn AAC",2,R18="Nairn AAC",1),"")</f>
        <v>5</v>
      </c>
      <c r="Y18" s="75">
        <f>_xlfn.IFERROR(_xlfn.IFS(D18="Ross County AC",8,F18="Ross County AC",7,H18="Ross County AC",6,J18="Ross County AC",5,L18="Ross County AC",4,N18="Ross County AC",3,P18="Ross County AC",2,R18="Ross County AC",1),"")</f>
        <v>7</v>
      </c>
    </row>
    <row r="19" spans="1:25" ht="15.75" thickBot="1">
      <c r="A19" s="30"/>
      <c r="B19" s="3" t="s">
        <v>12</v>
      </c>
      <c r="C19" s="141"/>
      <c r="D19" s="36" t="s">
        <v>958</v>
      </c>
      <c r="E19" s="141"/>
      <c r="F19" s="36" t="s">
        <v>1200</v>
      </c>
      <c r="G19" s="141"/>
      <c r="H19" s="36" t="s">
        <v>961</v>
      </c>
      <c r="I19" s="141"/>
      <c r="J19" s="36" t="s">
        <v>959</v>
      </c>
      <c r="K19" s="141"/>
      <c r="L19" s="36"/>
      <c r="M19" s="141"/>
      <c r="N19" s="36"/>
      <c r="O19" s="141"/>
      <c r="P19" s="36"/>
      <c r="Q19" s="141"/>
      <c r="R19" s="36"/>
      <c r="S19" s="78"/>
      <c r="T19" s="78"/>
      <c r="U19" s="78"/>
      <c r="V19" s="78"/>
      <c r="W19" s="78"/>
      <c r="X19" s="78"/>
      <c r="Y19" s="78"/>
    </row>
    <row r="20" spans="1:25" ht="15.75" thickBot="1">
      <c r="A20" s="28" t="s">
        <v>14</v>
      </c>
      <c r="B20" s="2" t="s">
        <v>10</v>
      </c>
      <c r="C20" s="33">
        <v>378</v>
      </c>
      <c r="D20" s="35" t="str">
        <f>_xlfn.IFERROR(VLOOKUP(C20,Athletes,9,FALSE),"")</f>
        <v>Cicely Dobson</v>
      </c>
      <c r="E20" s="33">
        <v>144</v>
      </c>
      <c r="F20" s="35" t="str">
        <f>_xlfn.IFERROR(VLOOKUP(E20,Athletes,9,FALSE),"")</f>
        <v>Tamsin Fowlie</v>
      </c>
      <c r="G20" s="33">
        <v>801</v>
      </c>
      <c r="H20" s="35" t="str">
        <f>_xlfn.IFERROR(VLOOKUP(G20,Athletes,9,FALSE),"")</f>
        <v>Rosie Milligan </v>
      </c>
      <c r="I20" s="33">
        <v>714</v>
      </c>
      <c r="J20" s="35" t="str">
        <f>_xlfn.IFERROR(VLOOKUP(I20,Athletes,9,FALSE),"")</f>
        <v>Ruby Jezewski</v>
      </c>
      <c r="K20" s="33">
        <v>626</v>
      </c>
      <c r="L20" s="35" t="str">
        <f>_xlfn.IFERROR(VLOOKUP(K20,Athletes,9,FALSE),"")</f>
        <v>Annabel Gillanders</v>
      </c>
      <c r="M20" s="33">
        <v>534</v>
      </c>
      <c r="N20" s="35" t="str">
        <f>_xlfn.IFERROR(VLOOKUP(M20,Athletes,9,FALSE),"")</f>
        <v>IslaCoull</v>
      </c>
      <c r="O20" s="33"/>
      <c r="P20" s="35">
        <f>_xlfn.IFERROR(VLOOKUP(O20,Athletes,9,FALSE),"")</f>
      </c>
      <c r="Q20" s="33"/>
      <c r="R20" s="35">
        <f>_xlfn.IFERROR(VLOOKUP(Q20,Athletes,9,FALSE),"")</f>
      </c>
      <c r="S20" s="76"/>
      <c r="T20" s="76"/>
      <c r="U20" s="76"/>
      <c r="V20" s="76"/>
      <c r="W20" s="76"/>
      <c r="X20" s="76"/>
      <c r="Y20" s="76"/>
    </row>
    <row r="21" spans="1:25" ht="15">
      <c r="A21" s="29" t="s">
        <v>9</v>
      </c>
      <c r="B21" s="1" t="s">
        <v>11</v>
      </c>
      <c r="C21" s="140"/>
      <c r="D21" s="34" t="str">
        <f>_xlfn.IFERROR(VLOOKUP(C20,AthletesClub,11,FALSE),"")</f>
        <v>Inverness Harriers</v>
      </c>
      <c r="E21" s="140"/>
      <c r="F21" s="34" t="str">
        <f>_xlfn.IFERROR(VLOOKUP(E20,AthletesClub,11,FALSE),"")</f>
        <v>Elgin AAC</v>
      </c>
      <c r="G21" s="140"/>
      <c r="H21" s="34" t="str">
        <f>_xlfn.IFERROR(VLOOKUP(G20,AthletesClub,11,FALSE),"")</f>
        <v>East Sutherland</v>
      </c>
      <c r="I21" s="140"/>
      <c r="J21" s="34" t="str">
        <f>_xlfn.IFERROR(VLOOKUP(I20,AthletesClub,11,FALSE),"")</f>
        <v>Ross County AC</v>
      </c>
      <c r="K21" s="140"/>
      <c r="L21" s="34" t="str">
        <f>_xlfn.IFERROR(VLOOKUP(K20,AthletesClub,11,FALSE),"")</f>
        <v>Nairn AAC</v>
      </c>
      <c r="M21" s="140"/>
      <c r="N21" s="34" t="str">
        <f>_xlfn.IFERROR(VLOOKUP(M20,AthletesClub,11,FALSE),"")</f>
        <v>Moray RR</v>
      </c>
      <c r="O21" s="140"/>
      <c r="P21" s="34">
        <f>_xlfn.IFERROR(VLOOKUP(O20,AthletesClub,11,FALSE),"")</f>
      </c>
      <c r="Q21" s="140"/>
      <c r="R21" s="34">
        <f>_xlfn.IFERROR(VLOOKUP(Q20,AthletesClub,11,FALSE),"")</f>
      </c>
      <c r="S21" s="75">
        <f>_xlfn.IFERROR(_xlfn.IFS(D21="Elgin AAC",8,F21="Elgin AAC",7,H21="Elgin AAC",6,J21="Elgin AAC",5,L21="Elgin AAC",4,N21="Elgin AAC",3,P21="Elgin AAC",2,R21="Elgin AAC",1),"")</f>
        <v>7</v>
      </c>
      <c r="T21" s="75">
        <f>_xlfn.IFERROR(_xlfn.IFS(D21="East Sutherland",8,F21="East Sutherland",7,H21="East Sutherland",6,J21="East Sutherland",5,L21="East Sutherland",4,N21="East Sutherland",3,P21="East Sutherland",2,R21="East Sutherland",1),"")</f>
        <v>6</v>
      </c>
      <c r="U21" s="75">
        <f>_xlfn.IFERROR(_xlfn.IFS(D21="Forres Harriers",8,F21="Forres Harriers",7,H21="Forres Harriers",6,J21="Forres Harriers",5,L21="Forres Harriers",4,N21="Forres Harriers",3,P21="Forres Harriers",2,R21="Forres Harriers",1),"")</f>
      </c>
      <c r="V21" s="75">
        <f>_xlfn.IFERROR(_xlfn.IFS(D21="Inverness Harriers",8,F21="Inverness Harriers",7,H21="Inverness Harriers",6,J21="Inverness Harriers",5,L21="Inverness Harriers",4,N21="Inverness Harriers",3,P21="Inverness Harriers",2,R21="Inverness Harriers",1),"")</f>
        <v>8</v>
      </c>
      <c r="W21" s="75">
        <f>_xlfn.IFERROR(_xlfn.IFS(D21="Moray RR",8,F21="Moray RR",7,H21="Moray RR",6,J21="Moray RR",5,L21="Moray RR",4,N21="Moray RR",3,P21="Moray RR",2,R21="Moray RR",1),"")</f>
        <v>3</v>
      </c>
      <c r="X21" s="75">
        <f>_xlfn.IFERROR(_xlfn.IFS(D21="Nairn AAC",8,F21="Nairn AAC",7,H21="Nairn AAC",6,J21="Nairn AAC",5,L21="Nairn AAC",4,N21="Nairn AAC",3,P21="Nairn AAC",2,R21="Nairn AAC",1),"")</f>
        <v>4</v>
      </c>
      <c r="Y21" s="75">
        <f>_xlfn.IFERROR(_xlfn.IFS(D21="Ross County AC",8,F21="Ross County AC",7,H21="Ross County AC",6,J21="Ross County AC",5,L21="Ross County AC",4,N21="Ross County AC",3,P21="Ross County AC",2,R21="Ross County AC",1),"")</f>
        <v>5</v>
      </c>
    </row>
    <row r="22" spans="1:25" ht="15.75" thickBot="1">
      <c r="A22" s="30"/>
      <c r="B22" s="3" t="s">
        <v>12</v>
      </c>
      <c r="C22" s="141"/>
      <c r="D22" s="36" t="s">
        <v>1060</v>
      </c>
      <c r="E22" s="141"/>
      <c r="F22" s="36" t="s">
        <v>1061</v>
      </c>
      <c r="G22" s="141"/>
      <c r="H22" s="36" t="s">
        <v>1066</v>
      </c>
      <c r="I22" s="141"/>
      <c r="J22" s="36" t="s">
        <v>1067</v>
      </c>
      <c r="K22" s="141"/>
      <c r="L22" s="36" t="s">
        <v>1068</v>
      </c>
      <c r="M22" s="141"/>
      <c r="N22" s="36" t="s">
        <v>1069</v>
      </c>
      <c r="O22" s="141"/>
      <c r="P22" s="36"/>
      <c r="Q22" s="141"/>
      <c r="R22" s="36"/>
      <c r="S22" s="76"/>
      <c r="T22" s="76"/>
      <c r="U22" s="76"/>
      <c r="V22" s="76"/>
      <c r="W22" s="76"/>
      <c r="X22" s="76"/>
      <c r="Y22" s="76"/>
    </row>
    <row r="23" spans="1:25" ht="15.75" thickBot="1">
      <c r="A23" s="28" t="str">
        <f>A20</f>
        <v>Shot</v>
      </c>
      <c r="B23" s="2" t="s">
        <v>10</v>
      </c>
      <c r="C23" s="33">
        <v>142</v>
      </c>
      <c r="D23" s="35" t="str">
        <f>_xlfn.IFERROR(VLOOKUP(C23,Athletes,9,FALSE),"")</f>
        <v>Chloe Storey</v>
      </c>
      <c r="E23" s="33">
        <v>487</v>
      </c>
      <c r="F23" s="35" t="str">
        <f>_xlfn.IFERROR(VLOOKUP(E23,Athletes,9,FALSE),"")</f>
        <v>Loren MacDonald</v>
      </c>
      <c r="G23" s="33">
        <v>723</v>
      </c>
      <c r="H23" s="35" t="str">
        <f>_xlfn.IFERROR(VLOOKUP(G23,Athletes,9,FALSE),"")</f>
        <v>Iona MacLennan</v>
      </c>
      <c r="I23" s="33">
        <v>644</v>
      </c>
      <c r="J23" s="35" t="str">
        <f>_xlfn.IFERROR(VLOOKUP(I23,Athletes,9,FALSE),"")</f>
        <v>Neve Smith</v>
      </c>
      <c r="K23" s="33"/>
      <c r="L23" s="35">
        <f>_xlfn.IFERROR(VLOOKUP(K23,Athletes,9,FALSE),"")</f>
      </c>
      <c r="M23" s="33"/>
      <c r="N23" s="35">
        <f>_xlfn.IFERROR(VLOOKUP(M23,Athletes,9,FALSE),"")</f>
      </c>
      <c r="O23" s="33"/>
      <c r="P23" s="35">
        <f>_xlfn.IFERROR(VLOOKUP(O23,Athletes,9,FALSE),"")</f>
      </c>
      <c r="Q23" s="33"/>
      <c r="R23" s="35">
        <f>_xlfn.IFERROR(VLOOKUP(Q23,Athletes,9,FALSE),"")</f>
      </c>
      <c r="S23" s="76"/>
      <c r="T23" s="76"/>
      <c r="U23" s="76"/>
      <c r="V23" s="76"/>
      <c r="W23" s="76"/>
      <c r="X23" s="76"/>
      <c r="Y23" s="76"/>
    </row>
    <row r="24" spans="1:25" ht="15">
      <c r="A24" s="29" t="s">
        <v>13</v>
      </c>
      <c r="B24" s="1" t="s">
        <v>11</v>
      </c>
      <c r="C24" s="140"/>
      <c r="D24" s="34" t="str">
        <f>_xlfn.IFERROR(VLOOKUP(C23,AthletesClub,11,FALSE),"")</f>
        <v>Elgin AAC</v>
      </c>
      <c r="E24" s="140"/>
      <c r="F24" s="34" t="str">
        <f>_xlfn.IFERROR(VLOOKUP(E23,AthletesClub,11,FALSE),"")</f>
        <v>Inverness Harriers</v>
      </c>
      <c r="G24" s="140"/>
      <c r="H24" s="34" t="str">
        <f>_xlfn.IFERROR(VLOOKUP(G23,AthletesClub,11,FALSE),"")</f>
        <v>Ross County AC</v>
      </c>
      <c r="I24" s="140"/>
      <c r="J24" s="34" t="str">
        <f>_xlfn.IFERROR(VLOOKUP(I23,AthletesClub,11,FALSE),"")</f>
        <v>Nairn AAC</v>
      </c>
      <c r="K24" s="140"/>
      <c r="L24" s="34">
        <f>_xlfn.IFERROR(VLOOKUP(K23,AthletesClub,11,FALSE),"")</f>
      </c>
      <c r="M24" s="140"/>
      <c r="N24" s="34">
        <f>_xlfn.IFERROR(VLOOKUP(M23,AthletesClub,11,FALSE),"")</f>
      </c>
      <c r="O24" s="140"/>
      <c r="P24" s="34">
        <f>_xlfn.IFERROR(VLOOKUP(O23,AthletesClub,11,FALSE),"")</f>
      </c>
      <c r="Q24" s="140"/>
      <c r="R24" s="34">
        <f>_xlfn.IFERROR(VLOOKUP(Q23,AthletesClub,11,FALSE),"")</f>
      </c>
      <c r="S24" s="75">
        <f>_xlfn.IFERROR(_xlfn.IFS(D24="Elgin AAC",8,F24="Elgin AAC",7,H24="Elgin AAC",6,J24="Elgin AAC",5,L24="Elgin AAC",4,N24="Elgin AAC",3,P24="Elgin AAC",2,R24="Elgin AAC",1),"")</f>
        <v>8</v>
      </c>
      <c r="T24" s="75">
        <f>_xlfn.IFERROR(_xlfn.IFS(D24="East Sutherland",8,F24="East Sutherland",7,H24="East Sutherland",6,J24="East Sutherland",5,L24="East Sutherland",4,N24="East Sutherland",3,P24="East Sutherland",2,R24="East Sutherland",1),"")</f>
      </c>
      <c r="U24" s="75">
        <f>_xlfn.IFERROR(_xlfn.IFS(D24="Forres Harriers",8,F24="Forres Harriers",7,H24="Forres Harriers",6,J24="Forres Harriers",5,L24="Forres Harriers",4,N24="Forres Harriers",3,P24="Forres Harriers",2,R24="Forres Harriers",1),"")</f>
      </c>
      <c r="V24" s="75">
        <f>_xlfn.IFERROR(_xlfn.IFS(D24="Inverness Harriers",8,F24="Inverness Harriers",7,H24="Inverness Harriers",6,J24="Inverness Harriers",5,L24="Inverness Harriers",4,N24="Inverness Harriers",3,P24="Inverness Harriers",2,R24="Inverness Harriers",1),"")</f>
        <v>7</v>
      </c>
      <c r="W24" s="75">
        <f>_xlfn.IFERROR(_xlfn.IFS(D24="Moray RR",8,F24="Moray RR",7,H24="Moray RR",6,J24="Moray RR",5,L24="Moray RR",4,N24="Moray RR",3,P24="Moray RR",2,R24="Moray RR",1),"")</f>
      </c>
      <c r="X24" s="75">
        <f>_xlfn.IFERROR(_xlfn.IFS(D24="Nairn AAC",8,F24="Nairn AAC",7,H24="Nairn AAC",6,J24="Nairn AAC",5,L24="Nairn AAC",4,N24="Nairn AAC",3,P24="Nairn AAC",2,R24="Nairn AAC",1),"")</f>
        <v>5</v>
      </c>
      <c r="Y24" s="75">
        <f>_xlfn.IFERROR(_xlfn.IFS(D24="Ross County AC",8,F24="Ross County AC",7,H24="Ross County AC",6,J24="Ross County AC",5,L24="Ross County AC",4,N24="Ross County AC",3,P24="Ross County AC",2,R24="Ross County AC",1),"")</f>
        <v>6</v>
      </c>
    </row>
    <row r="25" spans="1:25" ht="15.75" thickBot="1">
      <c r="A25" s="30"/>
      <c r="B25" s="3" t="s">
        <v>12</v>
      </c>
      <c r="C25" s="141"/>
      <c r="D25" s="36" t="s">
        <v>1070</v>
      </c>
      <c r="E25" s="141"/>
      <c r="F25" s="36" t="s">
        <v>1072</v>
      </c>
      <c r="G25" s="141"/>
      <c r="H25" s="36" t="s">
        <v>1073</v>
      </c>
      <c r="I25" s="141"/>
      <c r="J25" s="36" t="s">
        <v>1074</v>
      </c>
      <c r="K25" s="141"/>
      <c r="L25" s="36"/>
      <c r="M25" s="141"/>
      <c r="N25" s="36"/>
      <c r="O25" s="141"/>
      <c r="P25" s="36"/>
      <c r="Q25" s="141"/>
      <c r="R25" s="36"/>
      <c r="S25" s="78"/>
      <c r="T25" s="78"/>
      <c r="U25" s="78"/>
      <c r="V25" s="78"/>
      <c r="W25" s="78"/>
      <c r="X25" s="78"/>
      <c r="Y25" s="78"/>
    </row>
    <row r="26" spans="1:25" ht="15.75" thickBot="1">
      <c r="A26" s="28" t="s">
        <v>15</v>
      </c>
      <c r="B26" s="2" t="s">
        <v>10</v>
      </c>
      <c r="C26" s="33">
        <v>399</v>
      </c>
      <c r="D26" s="35" t="str">
        <f>_xlfn.IFERROR(VLOOKUP(C26,Athletes,9,FALSE),"")</f>
        <v>Zoe Sharpe</v>
      </c>
      <c r="E26" s="33">
        <v>145</v>
      </c>
      <c r="F26" s="35" t="str">
        <f>_xlfn.IFERROR(VLOOKUP(E26,Athletes,9,FALSE),"")</f>
        <v>Emma Jones</v>
      </c>
      <c r="G26" s="33">
        <v>630</v>
      </c>
      <c r="H26" s="35" t="str">
        <f>_xlfn.IFERROR(VLOOKUP(G26,Athletes,9,FALSE),"")</f>
        <v>Ruby MacKintosh</v>
      </c>
      <c r="I26" s="33">
        <v>518</v>
      </c>
      <c r="J26" s="35" t="str">
        <f>_xlfn.IFERROR(VLOOKUP(I26,Athletes,9,FALSE),"")</f>
        <v>HarrietWhelan</v>
      </c>
      <c r="K26" s="33">
        <v>702</v>
      </c>
      <c r="L26" s="35" t="str">
        <f>_xlfn.IFERROR(VLOOKUP(K26,Athletes,9,FALSE),"")</f>
        <v>Emily Bell</v>
      </c>
      <c r="M26" s="33">
        <v>801</v>
      </c>
      <c r="N26" s="35" t="str">
        <f>_xlfn.IFERROR(VLOOKUP(M26,Athletes,9,FALSE),"")</f>
        <v>Rosie Milligan </v>
      </c>
      <c r="O26" s="33"/>
      <c r="P26" s="35">
        <f>_xlfn.IFERROR(VLOOKUP(O26,Athletes,9,FALSE),"")</f>
      </c>
      <c r="Q26" s="33"/>
      <c r="R26" s="35">
        <f>_xlfn.IFERROR(VLOOKUP(Q26,Athletes,9,FALSE),"")</f>
      </c>
      <c r="S26" s="76"/>
      <c r="T26" s="76"/>
      <c r="U26" s="76"/>
      <c r="V26" s="76"/>
      <c r="W26" s="76"/>
      <c r="X26" s="76"/>
      <c r="Y26" s="76"/>
    </row>
    <row r="27" spans="1:25" ht="15">
      <c r="A27" s="29" t="s">
        <v>9</v>
      </c>
      <c r="B27" s="1" t="s">
        <v>11</v>
      </c>
      <c r="C27" s="140"/>
      <c r="D27" s="34" t="str">
        <f>_xlfn.IFERROR(VLOOKUP(C26,AthletesClub,11,FALSE),"")</f>
        <v>Inverness Harriers</v>
      </c>
      <c r="E27" s="140"/>
      <c r="F27" s="34" t="str">
        <f>_xlfn.IFERROR(VLOOKUP(E26,AthletesClub,11,FALSE),"")</f>
        <v>Elgin AAC</v>
      </c>
      <c r="G27" s="140"/>
      <c r="H27" s="34" t="str">
        <f>_xlfn.IFERROR(VLOOKUP(G26,AthletesClub,11,FALSE),"")</f>
        <v>Nairn AAC</v>
      </c>
      <c r="I27" s="140"/>
      <c r="J27" s="34" t="str">
        <f>_xlfn.IFERROR(VLOOKUP(I26,AthletesClub,11,FALSE),"")</f>
        <v>Moray RR</v>
      </c>
      <c r="K27" s="140"/>
      <c r="L27" s="34" t="str">
        <f>_xlfn.IFERROR(VLOOKUP(K26,AthletesClub,11,FALSE),"")</f>
        <v>Ross County AC</v>
      </c>
      <c r="M27" s="140"/>
      <c r="N27" s="34" t="str">
        <f>_xlfn.IFERROR(VLOOKUP(M26,AthletesClub,11,FALSE),"")</f>
        <v>East Sutherland</v>
      </c>
      <c r="O27" s="140"/>
      <c r="P27" s="34">
        <f>_xlfn.IFERROR(VLOOKUP(O26,AthletesClub,11,FALSE),"")</f>
      </c>
      <c r="Q27" s="140"/>
      <c r="R27" s="34">
        <f>_xlfn.IFERROR(VLOOKUP(Q26,AthletesClub,11,FALSE),"")</f>
      </c>
      <c r="S27" s="75">
        <f>_xlfn.IFERROR(_xlfn.IFS(D27="Elgin AAC",8,F27="Elgin AAC",7,H27="Elgin AAC",6,J27="Elgin AAC",5,L27="Elgin AAC",4,N27="Elgin AAC",3,P27="Elgin AAC",2,R27="Elgin AAC",1),"")</f>
        <v>7</v>
      </c>
      <c r="T27" s="75">
        <f>_xlfn.IFERROR(_xlfn.IFS(D27="East Sutherland",8,F27="East Sutherland",7,H27="East Sutherland",6,J27="East Sutherland",5,L27="East Sutherland",4,N27="East Sutherland",3,P27="East Sutherland",2,R27="East Sutherland",1),"")</f>
        <v>3</v>
      </c>
      <c r="U27" s="75">
        <f>_xlfn.IFERROR(_xlfn.IFS(D27="Forres Harriers",8,F27="Forres Harriers",7,H27="Forres Harriers",6,J27="Forres Harriers",5,L27="Forres Harriers",4,N27="Forres Harriers",3,P27="Forres Harriers",2,R27="Forres Harriers",1),"")</f>
      </c>
      <c r="V27" s="75">
        <f>_xlfn.IFERROR(_xlfn.IFS(D27="Inverness Harriers",8,F27="Inverness Harriers",7,H27="Inverness Harriers",6,J27="Inverness Harriers",5,L27="Inverness Harriers",4,N27="Inverness Harriers",3,P27="Inverness Harriers",2,R27="Inverness Harriers",1),"")</f>
        <v>8</v>
      </c>
      <c r="W27" s="75">
        <v>6</v>
      </c>
      <c r="X27" s="75">
        <f>_xlfn.IFERROR(_xlfn.IFS(D27="Nairn AAC",8,F27="Nairn AAC",7,H27="Nairn AAC",6,J27="Nairn AAC",5,L27="Nairn AAC",4,N27="Nairn AAC",3,P27="Nairn AAC",2,R27="Nairn AAC",1),"")</f>
        <v>6</v>
      </c>
      <c r="Y27" s="75">
        <f>_xlfn.IFERROR(_xlfn.IFS(D27="Ross County AC",8,F27="Ross County AC",7,H27="Ross County AC",6,J27="Ross County AC",5,L27="Ross County AC",4,N27="Ross County AC",3,P27="Ross County AC",2,R27="Ross County AC",1),"")</f>
        <v>4</v>
      </c>
    </row>
    <row r="28" spans="1:25" ht="15.75" thickBot="1">
      <c r="A28" s="30"/>
      <c r="B28" s="3" t="s">
        <v>12</v>
      </c>
      <c r="C28" s="141"/>
      <c r="D28" s="36" t="s">
        <v>1111</v>
      </c>
      <c r="E28" s="141"/>
      <c r="F28" s="36" t="s">
        <v>1039</v>
      </c>
      <c r="G28" s="141"/>
      <c r="H28" s="36" t="s">
        <v>1112</v>
      </c>
      <c r="I28" s="141"/>
      <c r="J28" s="36" t="s">
        <v>1112</v>
      </c>
      <c r="K28" s="141"/>
      <c r="L28" s="36" t="s">
        <v>1041</v>
      </c>
      <c r="M28" s="141"/>
      <c r="N28" s="36" t="s">
        <v>1041</v>
      </c>
      <c r="O28" s="141"/>
      <c r="P28" s="36"/>
      <c r="Q28" s="141"/>
      <c r="R28" s="36"/>
      <c r="S28" s="76"/>
      <c r="T28" s="76"/>
      <c r="U28" s="76"/>
      <c r="V28" s="76"/>
      <c r="W28" s="76"/>
      <c r="X28" s="76"/>
      <c r="Y28" s="76"/>
    </row>
    <row r="29" spans="1:25" ht="15.75" thickBot="1">
      <c r="A29" s="28" t="str">
        <f>A26</f>
        <v>High Jump</v>
      </c>
      <c r="B29" s="2" t="s">
        <v>10</v>
      </c>
      <c r="C29" s="33">
        <v>142</v>
      </c>
      <c r="D29" s="35" t="str">
        <f>_xlfn.IFERROR(VLOOKUP(C29,Athletes,9,FALSE),"")</f>
        <v>Chloe Storey</v>
      </c>
      <c r="E29" s="33">
        <v>487</v>
      </c>
      <c r="F29" s="35" t="str">
        <f>_xlfn.IFERROR(VLOOKUP(E29,Athletes,9,FALSE),"")</f>
        <v>Loren MacDonald</v>
      </c>
      <c r="G29" s="33">
        <v>534</v>
      </c>
      <c r="H29" s="35" t="str">
        <f>_xlfn.IFERROR(VLOOKUP(G29,Athletes,9,FALSE),"")</f>
        <v>IslaCoull</v>
      </c>
      <c r="I29" s="33">
        <v>723</v>
      </c>
      <c r="J29" s="35" t="str">
        <f>_xlfn.IFERROR(VLOOKUP(I29,Athletes,9,FALSE),"")</f>
        <v>Iona MacLennan</v>
      </c>
      <c r="K29" s="33">
        <v>627</v>
      </c>
      <c r="L29" s="35" t="str">
        <f>_xlfn.IFERROR(VLOOKUP(K29,Athletes,9,FALSE),"")</f>
        <v>Eilidh Forbes</v>
      </c>
      <c r="M29" s="33"/>
      <c r="N29" s="35">
        <f>_xlfn.IFERROR(VLOOKUP(M29,Athletes,9,FALSE),"")</f>
      </c>
      <c r="O29" s="33"/>
      <c r="P29" s="35">
        <f>_xlfn.IFERROR(VLOOKUP(O29,Athletes,9,FALSE),"")</f>
      </c>
      <c r="Q29" s="33"/>
      <c r="R29" s="35">
        <f>_xlfn.IFERROR(VLOOKUP(Q29,Athletes,9,FALSE),"")</f>
      </c>
      <c r="S29" s="76"/>
      <c r="T29" s="76"/>
      <c r="U29" s="76"/>
      <c r="V29" s="76"/>
      <c r="W29" s="76"/>
      <c r="X29" s="76"/>
      <c r="Y29" s="76"/>
    </row>
    <row r="30" spans="1:25" ht="15">
      <c r="A30" s="29" t="s">
        <v>13</v>
      </c>
      <c r="B30" s="1" t="s">
        <v>11</v>
      </c>
      <c r="C30" s="140"/>
      <c r="D30" s="34" t="str">
        <f>_xlfn.IFERROR(VLOOKUP(C29,AthletesClub,11,FALSE),"")</f>
        <v>Elgin AAC</v>
      </c>
      <c r="E30" s="140"/>
      <c r="F30" s="34" t="str">
        <f>_xlfn.IFERROR(VLOOKUP(E29,AthletesClub,11,FALSE),"")</f>
        <v>Inverness Harriers</v>
      </c>
      <c r="G30" s="140"/>
      <c r="H30" s="34" t="str">
        <f>_xlfn.IFERROR(VLOOKUP(G29,AthletesClub,11,FALSE),"")</f>
        <v>Moray RR</v>
      </c>
      <c r="I30" s="140"/>
      <c r="J30" s="34" t="str">
        <f>_xlfn.IFERROR(VLOOKUP(I29,AthletesClub,11,FALSE),"")</f>
        <v>Ross County AC</v>
      </c>
      <c r="K30" s="140"/>
      <c r="L30" s="34" t="str">
        <f>_xlfn.IFERROR(VLOOKUP(K29,AthletesClub,11,FALSE),"")</f>
        <v>Nairn AAC</v>
      </c>
      <c r="M30" s="140"/>
      <c r="N30" s="34">
        <f>_xlfn.IFERROR(VLOOKUP(M29,AthletesClub,11,FALSE),"")</f>
      </c>
      <c r="O30" s="140"/>
      <c r="P30" s="34">
        <f>_xlfn.IFERROR(VLOOKUP(O29,AthletesClub,11,FALSE),"")</f>
      </c>
      <c r="Q30" s="140"/>
      <c r="R30" s="34">
        <f>_xlfn.IFERROR(VLOOKUP(Q29,AthletesClub,11,FALSE),"")</f>
      </c>
      <c r="S30" s="75">
        <f>_xlfn.IFERROR(_xlfn.IFS(D30="Elgin AAC",8,F30="Elgin AAC",7,H30="Elgin AAC",6,J30="Elgin AAC",5,L30="Elgin AAC",4,N30="Elgin AAC",3,P30="Elgin AAC",2,R30="Elgin AAC",1),"")</f>
        <v>8</v>
      </c>
      <c r="T30" s="75">
        <f>_xlfn.IFERROR(_xlfn.IFS(D30="East Sutherland",8,F30="East Sutherland",7,H30="East Sutherland",6,J30="East Sutherland",5,L30="East Sutherland",4,N30="East Sutherland",3,P30="East Sutherland",2,R30="East Sutherland",1),"")</f>
      </c>
      <c r="U30" s="75">
        <f>_xlfn.IFERROR(_xlfn.IFS(D30="Forres Harriers",8,F30="Forres Harriers",7,H30="Forres Harriers",6,J30="Forres Harriers",5,L30="Forres Harriers",4,N30="Forres Harriers",3,P30="Forres Harriers",2,R30="Forres Harriers",1),"")</f>
      </c>
      <c r="V30" s="75">
        <f>_xlfn.IFERROR(_xlfn.IFS(D30="Inverness Harriers",8,F30="Inverness Harriers",7,H30="Inverness Harriers",6,J30="Inverness Harriers",5,L30="Inverness Harriers",4,N30="Inverness Harriers",3,P30="Inverness Harriers",2,R30="Inverness Harriers",1),"")</f>
        <v>7</v>
      </c>
      <c r="W30" s="75">
        <f>_xlfn.IFERROR(_xlfn.IFS(D30="Moray RR",8,F30="Moray RR",7,H30="Moray RR",6,J30="Moray RR",5,L30="Moray RR",4,N30="Moray RR",3,P30="Moray RR",2,R30="Moray RR",1),"")</f>
        <v>6</v>
      </c>
      <c r="X30" s="75">
        <f>_xlfn.IFERROR(_xlfn.IFS(D30="Nairn AAC",8,F30="Nairn AAC",7,H30="Nairn AAC",6,J30="Nairn AAC",5,L30="Nairn AAC",4,N30="Nairn AAC",3,P30="Nairn AAC",2,R30="Nairn AAC",1),"")</f>
        <v>4</v>
      </c>
      <c r="Y30" s="75">
        <f>_xlfn.IFERROR(_xlfn.IFS(D30="Ross County AC",8,F30="Ross County AC",7,H30="Ross County AC",6,J30="Ross County AC",5,L30="Ross County AC",4,N30="Ross County AC",3,P30="Ross County AC",2,R30="Ross County AC",1),"")</f>
        <v>5</v>
      </c>
    </row>
    <row r="31" spans="1:25" ht="15.75" thickBot="1">
      <c r="A31" s="30"/>
      <c r="B31" s="3" t="s">
        <v>12</v>
      </c>
      <c r="C31" s="141"/>
      <c r="D31" s="36" t="s">
        <v>1039</v>
      </c>
      <c r="E31" s="141"/>
      <c r="F31" s="36" t="s">
        <v>1113</v>
      </c>
      <c r="G31" s="141"/>
      <c r="H31" s="36" t="s">
        <v>1041</v>
      </c>
      <c r="I31" s="141"/>
      <c r="J31" s="36" t="s">
        <v>1114</v>
      </c>
      <c r="K31" s="141"/>
      <c r="L31" s="36" t="s">
        <v>1114</v>
      </c>
      <c r="M31" s="141"/>
      <c r="N31" s="36"/>
      <c r="O31" s="141"/>
      <c r="P31" s="36"/>
      <c r="Q31" s="141"/>
      <c r="R31" s="36"/>
      <c r="S31" s="78"/>
      <c r="T31" s="78"/>
      <c r="U31" s="78"/>
      <c r="V31" s="78"/>
      <c r="W31" s="78"/>
      <c r="X31" s="78"/>
      <c r="Y31" s="78"/>
    </row>
    <row r="32" spans="1:25" ht="15.75" thickBot="1">
      <c r="A32" s="28" t="s">
        <v>790</v>
      </c>
      <c r="B32" s="2" t="s">
        <v>10</v>
      </c>
      <c r="C32" s="33">
        <v>199</v>
      </c>
      <c r="D32" s="35" t="str">
        <f>_xlfn.IFERROR(VLOOKUP(C32,Athletes,9,FALSE),"")</f>
        <v> </v>
      </c>
      <c r="E32" s="33">
        <v>499</v>
      </c>
      <c r="F32" s="35">
        <f>_xlfn.IFERROR(VLOOKUP(E32,Athletes,9,FALSE),"")</f>
        <v>0</v>
      </c>
      <c r="G32" s="33">
        <v>798</v>
      </c>
      <c r="H32" s="35">
        <f>_xlfn.IFERROR(VLOOKUP(G32,Athletes,9,FALSE),"")</f>
      </c>
      <c r="I32" s="33">
        <v>599</v>
      </c>
      <c r="J32" s="35">
        <f>_xlfn.IFERROR(VLOOKUP(I32,Athletes,9,FALSE),"")</f>
        <v>0</v>
      </c>
      <c r="K32" s="33">
        <v>699</v>
      </c>
      <c r="L32" s="35">
        <f>_xlfn.IFERROR(VLOOKUP(K32,Athletes,9,FALSE),"")</f>
        <v>0</v>
      </c>
      <c r="M32" s="33"/>
      <c r="N32" s="35">
        <f>_xlfn.IFERROR(VLOOKUP(M32,Athletes,9,FALSE),"")</f>
      </c>
      <c r="O32" s="33"/>
      <c r="P32" s="35">
        <f>_xlfn.IFERROR(VLOOKUP(O32,Athletes,9,FALSE),"")</f>
      </c>
      <c r="Q32" s="33"/>
      <c r="R32" s="35">
        <f>_xlfn.IFERROR(VLOOKUP(Q32,Athletes,9,FALSE),"")</f>
      </c>
      <c r="S32" s="76"/>
      <c r="T32" s="76"/>
      <c r="U32" s="76"/>
      <c r="V32" s="76"/>
      <c r="W32" s="76"/>
      <c r="X32" s="76"/>
      <c r="Y32" s="76"/>
    </row>
    <row r="33" spans="1:25" ht="15">
      <c r="A33" s="29" t="s">
        <v>842</v>
      </c>
      <c r="B33" s="1" t="s">
        <v>11</v>
      </c>
      <c r="C33" s="140"/>
      <c r="D33" s="34" t="str">
        <f>_xlfn.IFERROR(VLOOKUP(C32,AthletesClub,11,FALSE),"")</f>
        <v>Elgin AAC</v>
      </c>
      <c r="E33" s="140"/>
      <c r="F33" s="34" t="str">
        <f>_xlfn.IFERROR(VLOOKUP(E32,AthletesClub,11,FALSE),"")</f>
        <v>Inverness Harriers</v>
      </c>
      <c r="G33" s="140"/>
      <c r="H33" s="34" t="str">
        <f>_xlfn.IFERROR(VLOOKUP(G32,AthletesClub,11,FALSE),"")</f>
        <v>Ross County AC</v>
      </c>
      <c r="I33" s="140"/>
      <c r="J33" s="34" t="str">
        <f>_xlfn.IFERROR(VLOOKUP(I32,AthletesClub,11,FALSE),"")</f>
        <v>Moray RR</v>
      </c>
      <c r="K33" s="140"/>
      <c r="L33" s="34" t="str">
        <f>_xlfn.IFERROR(VLOOKUP(K32,AthletesClub,11,FALSE),"")</f>
        <v>Nairn AAC</v>
      </c>
      <c r="M33" s="140"/>
      <c r="N33" s="34">
        <f>_xlfn.IFERROR(VLOOKUP(M32,AthletesClub,11,FALSE),"")</f>
      </c>
      <c r="O33" s="140"/>
      <c r="P33" s="34">
        <f>_xlfn.IFERROR(VLOOKUP(O32,AthletesClub,11,FALSE),"")</f>
      </c>
      <c r="Q33" s="140"/>
      <c r="R33" s="34">
        <f>_xlfn.IFERROR(VLOOKUP(Q32,AthletesClub,11,FALSE),"")</f>
      </c>
      <c r="S33" s="75">
        <f>_xlfn.IFERROR(_xlfn.IFS(D33="Elgin AAC",8,F33="Elgin AAC",7,H33="Elgin AAC",6,J33="Elgin AAC",5,L33="Elgin AAC",4,N33="Elgin AAC",3,P33="Elgin AAC",2,R33="Elgin AAC",1),"")</f>
        <v>8</v>
      </c>
      <c r="T33" s="75">
        <f>_xlfn.IFERROR(_xlfn.IFS(D33="East Sutherland",8,F33="East Sutherland",7,H33="East Sutherland",6,J33="East Sutherland",5,L33="East Sutherland",4,N33="East Sutherland",3,P33="East Sutherland",2,R33="East Sutherland",1),"")</f>
      </c>
      <c r="U33" s="75">
        <f>_xlfn.IFERROR(_xlfn.IFS(D33="Forres Harriers",8,F33="Forres Harriers",7,H33="Forres Harriers",6,J33="Forres Harriers",5,L33="Forres Harriers",4,N33="Forres Harriers",3,P33="Forres Harriers",2,R33="Forres Harriers",1),"")</f>
      </c>
      <c r="V33" s="75">
        <f>_xlfn.IFERROR(_xlfn.IFS(D33="Inverness Harriers",8,F33="Inverness Harriers",7,H33="Inverness Harriers",6,J33="Inverness Harriers",5,L33="Inverness Harriers",4,N33="Inverness Harriers",3,P33="Inverness Harriers",2,R33="Inverness Harriers",1),"")</f>
        <v>7</v>
      </c>
      <c r="W33" s="75">
        <f>_xlfn.IFERROR(_xlfn.IFS(D33="Moray RR",8,F33="Moray RR",7,H33="Moray RR",6,J33="Moray RR",5,L33="Moray RR",4,N33="Moray RR",3,P33="Moray RR",2,R33="Moray RR",1),"")</f>
        <v>5</v>
      </c>
      <c r="X33" s="75">
        <f>_xlfn.IFERROR(_xlfn.IFS(D33="Nairn AAC",8,F33="Nairn AAC",7,H33="Nairn AAC",6,J33="Nairn AAC",5,L33="Nairn AAC",4,N33="Nairn AAC",3,P33="Nairn AAC",2,R33="Nairn AAC",1),"")</f>
        <v>4</v>
      </c>
      <c r="Y33" s="75">
        <f>_xlfn.IFERROR(_xlfn.IFS(D33="Ross County AC",8,F33="Ross County AC",7,H33="Ross County AC",6,J33="Ross County AC",5,L33="Ross County AC",4,N33="Ross County AC",3,P33="Ross County AC",2,R33="Ross County AC",1),"")</f>
        <v>6</v>
      </c>
    </row>
    <row r="34" spans="1:25" ht="15.75" thickBot="1">
      <c r="A34" s="30"/>
      <c r="B34" s="3" t="s">
        <v>12</v>
      </c>
      <c r="C34" s="141"/>
      <c r="D34" s="152">
        <v>55</v>
      </c>
      <c r="E34" s="153"/>
      <c r="F34" s="152">
        <v>57</v>
      </c>
      <c r="G34" s="153"/>
      <c r="H34" s="152">
        <v>58.32</v>
      </c>
      <c r="I34" s="153"/>
      <c r="J34" s="152" t="s">
        <v>1022</v>
      </c>
      <c r="K34" s="153"/>
      <c r="L34" s="152" t="s">
        <v>1023</v>
      </c>
      <c r="M34" s="153"/>
      <c r="N34" s="152"/>
      <c r="O34" s="153"/>
      <c r="P34" s="152"/>
      <c r="Q34" s="153"/>
      <c r="R34" s="152"/>
      <c r="S34" s="77"/>
      <c r="T34" s="77"/>
      <c r="U34" s="77"/>
      <c r="V34" s="77"/>
      <c r="W34" s="77"/>
      <c r="X34" s="77"/>
      <c r="Y34" s="77"/>
    </row>
    <row r="35" spans="19:25" ht="15.75" thickBot="1">
      <c r="S35" s="82">
        <f>SUM(S2:S34)</f>
        <v>73</v>
      </c>
      <c r="T35" s="82">
        <f>SUM(T2:T34)</f>
        <v>18</v>
      </c>
      <c r="U35" s="82">
        <f>SUM(U2:U34)</f>
        <v>0</v>
      </c>
      <c r="V35" s="82">
        <f>SUM(V2:V34)</f>
        <v>75</v>
      </c>
      <c r="W35" s="82">
        <f>SUM(W2:W34)</f>
        <v>52</v>
      </c>
      <c r="X35" s="82">
        <f>SUM(X3,X6,X9,X12,X15,X18,X21,X24,X27,X30,X33)</f>
        <v>51</v>
      </c>
      <c r="Y35" s="83">
        <f>SUM(Y2:Y34)</f>
        <v>66</v>
      </c>
    </row>
    <row r="36" spans="19:25" ht="16.5" thickBot="1">
      <c r="S36" s="84">
        <f>RANK(S35,S35:Y35,0)</f>
        <v>2</v>
      </c>
      <c r="T36" s="84">
        <f>RANK(T35,S35:Y35,0)</f>
        <v>6</v>
      </c>
      <c r="U36" s="84">
        <f>RANK(U35,S35:Y35,0)</f>
        <v>7</v>
      </c>
      <c r="V36" s="84">
        <f>RANK(V35,S35:Y35,0)</f>
        <v>1</v>
      </c>
      <c r="W36" s="84">
        <f>RANK(W35,S35:Y35,0)</f>
        <v>4</v>
      </c>
      <c r="X36" s="84">
        <f>RANK(X35,S35:Y35,0)</f>
        <v>5</v>
      </c>
      <c r="Y36" s="85">
        <f>RANK(Y35,S35:Y35,0)</f>
        <v>3</v>
      </c>
    </row>
    <row r="37" spans="19:25" ht="15">
      <c r="S37" s="86" t="s">
        <v>2</v>
      </c>
      <c r="T37" s="87" t="s">
        <v>3</v>
      </c>
      <c r="U37" s="87" t="s">
        <v>4</v>
      </c>
      <c r="V37" s="87" t="s">
        <v>5</v>
      </c>
      <c r="W37" s="87" t="s">
        <v>6</v>
      </c>
      <c r="X37" s="87" t="s">
        <v>7</v>
      </c>
      <c r="Y37" s="87" t="s">
        <v>8</v>
      </c>
    </row>
  </sheetData>
  <sheetProtection password="CC51" sheet="1" selectLockedCells="1"/>
  <mergeCells count="8">
    <mergeCell ref="O1:P1"/>
    <mergeCell ref="Q1:R1"/>
    <mergeCell ref="C1:D1"/>
    <mergeCell ref="E1:F1"/>
    <mergeCell ref="G1:H1"/>
    <mergeCell ref="I1:J1"/>
    <mergeCell ref="K1:L1"/>
    <mergeCell ref="M1:N1"/>
  </mergeCells>
  <dataValidations count="1">
    <dataValidation type="list" allowBlank="1" showInputMessage="1" showErrorMessage="1" sqref="F35">
      <formula1>"Elgin,Forres,Inverness,Moray RR,Nairn,Ross County,East Sutherland"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66"/>
  </sheetPr>
  <dimension ref="A1:Y3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0.140625" style="0" bestFit="1" customWidth="1"/>
    <col min="3" max="3" width="5.28125" style="0" bestFit="1" customWidth="1"/>
    <col min="4" max="4" width="19.7109375" style="0" bestFit="1" customWidth="1"/>
    <col min="5" max="5" width="5.28125" style="0" bestFit="1" customWidth="1"/>
    <col min="6" max="6" width="20.7109375" style="0" customWidth="1"/>
    <col min="7" max="7" width="5.28125" style="0" bestFit="1" customWidth="1"/>
    <col min="8" max="8" width="20.7109375" style="0" customWidth="1"/>
    <col min="9" max="9" width="5.28125" style="0" bestFit="1" customWidth="1"/>
    <col min="10" max="10" width="20.7109375" style="0" customWidth="1"/>
    <col min="11" max="11" width="5.28125" style="0" bestFit="1" customWidth="1"/>
    <col min="12" max="12" width="20.7109375" style="0" customWidth="1"/>
    <col min="13" max="13" width="5.28125" style="0" bestFit="1" customWidth="1"/>
    <col min="14" max="14" width="20.7109375" style="0" customWidth="1"/>
    <col min="15" max="15" width="5.28125" style="0" bestFit="1" customWidth="1"/>
    <col min="16" max="16" width="20.7109375" style="0" customWidth="1"/>
    <col min="17" max="17" width="5.28125" style="0" bestFit="1" customWidth="1"/>
    <col min="18" max="18" width="20.7109375" style="0" customWidth="1"/>
  </cols>
  <sheetData>
    <row r="1" spans="1:25" ht="15.75" thickBot="1">
      <c r="A1" s="27" t="s">
        <v>0</v>
      </c>
      <c r="B1" s="27" t="s">
        <v>20</v>
      </c>
      <c r="C1" s="201" t="s">
        <v>782</v>
      </c>
      <c r="D1" s="202"/>
      <c r="E1" s="201" t="s">
        <v>783</v>
      </c>
      <c r="F1" s="202"/>
      <c r="G1" s="204" t="s">
        <v>784</v>
      </c>
      <c r="H1" s="205"/>
      <c r="I1" s="201" t="s">
        <v>785</v>
      </c>
      <c r="J1" s="202"/>
      <c r="K1" s="204" t="s">
        <v>786</v>
      </c>
      <c r="L1" s="205"/>
      <c r="M1" s="204" t="s">
        <v>787</v>
      </c>
      <c r="N1" s="205"/>
      <c r="O1" s="201" t="s">
        <v>788</v>
      </c>
      <c r="P1" s="202"/>
      <c r="Q1" s="201" t="s">
        <v>789</v>
      </c>
      <c r="R1" s="203"/>
      <c r="S1" s="80" t="s">
        <v>2</v>
      </c>
      <c r="T1" s="81" t="s">
        <v>3</v>
      </c>
      <c r="U1" s="81" t="s">
        <v>4</v>
      </c>
      <c r="V1" s="81" t="s">
        <v>5</v>
      </c>
      <c r="W1" s="81" t="s">
        <v>6</v>
      </c>
      <c r="X1" s="81" t="s">
        <v>7</v>
      </c>
      <c r="Y1" s="81" t="s">
        <v>8</v>
      </c>
    </row>
    <row r="2" spans="1:25" ht="15.75" thickBot="1">
      <c r="A2" s="28" t="s">
        <v>838</v>
      </c>
      <c r="B2" s="31" t="s">
        <v>10</v>
      </c>
      <c r="C2" s="33">
        <v>136</v>
      </c>
      <c r="D2" s="35" t="str">
        <f>_xlfn.IFERROR(VLOOKUP(C2,Athletes,9,FALSE),"")</f>
        <v>Eve Tulloch</v>
      </c>
      <c r="E2" s="33">
        <v>731</v>
      </c>
      <c r="F2" s="35" t="str">
        <f>_xlfn.IFERROR(VLOOKUP(E2,Athletes,9,FALSE),"")</f>
        <v>Morag Hickey</v>
      </c>
      <c r="G2" s="33"/>
      <c r="H2" s="35">
        <f>_xlfn.IFERROR(VLOOKUP(G2,Athletes,9,FALSE),"")</f>
      </c>
      <c r="I2" s="33"/>
      <c r="J2" s="35">
        <f>_xlfn.IFERROR(VLOOKUP(I2,Athletes,9,FALSE),"")</f>
      </c>
      <c r="K2" s="33"/>
      <c r="L2" s="35">
        <f>_xlfn.IFERROR(VLOOKUP(K2,Athletes,9,FALSE),"")</f>
      </c>
      <c r="M2" s="33"/>
      <c r="N2" s="35">
        <f>_xlfn.IFERROR(VLOOKUP(M2,Athletes,9,FALSE),"")</f>
      </c>
      <c r="O2" s="33"/>
      <c r="P2" s="35">
        <f>_xlfn.IFERROR(VLOOKUP(O2,Athletes,9,FALSE),"")</f>
      </c>
      <c r="Q2" s="33"/>
      <c r="R2" s="35">
        <f>_xlfn.IFERROR(VLOOKUP(Q2,Athletes,9,FALSE),"")</f>
      </c>
      <c r="S2" s="73"/>
      <c r="T2" s="74"/>
      <c r="U2" s="74"/>
      <c r="V2" s="74"/>
      <c r="W2" s="74"/>
      <c r="X2" s="74"/>
      <c r="Y2" s="74"/>
    </row>
    <row r="3" spans="1:25" ht="15">
      <c r="A3" s="29" t="s">
        <v>9</v>
      </c>
      <c r="B3" s="1" t="s">
        <v>11</v>
      </c>
      <c r="C3" s="140"/>
      <c r="D3" s="34" t="str">
        <f>_xlfn.IFERROR(VLOOKUP(C2,AthletesClub,11,FALSE),"")</f>
        <v>Elgin AAC</v>
      </c>
      <c r="E3" s="140"/>
      <c r="F3" s="34" t="str">
        <f>_xlfn.IFERROR(VLOOKUP(E2,AthletesClub,11,FALSE),"")</f>
        <v>Ross County AC</v>
      </c>
      <c r="G3" s="140"/>
      <c r="H3" s="34">
        <f>_xlfn.IFERROR(VLOOKUP(G2,AthletesClub,11,FALSE),"")</f>
      </c>
      <c r="I3" s="140"/>
      <c r="J3" s="34">
        <f>_xlfn.IFERROR(VLOOKUP(I2,AthletesClub,11,FALSE),"")</f>
      </c>
      <c r="K3" s="140"/>
      <c r="L3" s="34">
        <f>_xlfn.IFERROR(VLOOKUP(K2,AthletesClub,11,FALSE),"")</f>
      </c>
      <c r="M3" s="140"/>
      <c r="N3" s="34">
        <f>_xlfn.IFERROR(VLOOKUP(M2,AthletesClub,11,FALSE),"")</f>
      </c>
      <c r="O3" s="140"/>
      <c r="P3" s="34">
        <f>_xlfn.IFERROR(VLOOKUP(O2,AthletesClub,11,FALSE),"")</f>
      </c>
      <c r="Q3" s="140"/>
      <c r="R3" s="34">
        <f>_xlfn.IFERROR(VLOOKUP(Q2,AthletesClub,11,FALSE),"")</f>
      </c>
      <c r="S3" s="75">
        <f>_xlfn.IFERROR(_xlfn.IFS(D3="Elgin AAC",8,F3="Elgin AAC",7,H3="Elgin AAC",6,J3="Elgin AAC",5,L3="Elgin AAC",4,N3="Elgin AAC",3,P3="Elgin AAC",2,R3="Elgin AAC",1),"")</f>
        <v>8</v>
      </c>
      <c r="T3" s="75">
        <f>_xlfn.IFERROR(_xlfn.IFS(D3="East Sutherland",8,F3="East Sutherland",7,H3="East Sutherland",6,J3="East Sutherland",5,L3="East Sutherland",4,N3="East Sutherland",3,P3="East Sutherland",2,R3="East Sutherland",1),"")</f>
      </c>
      <c r="U3" s="75">
        <f>_xlfn.IFERROR(_xlfn.IFS(D3="Forres Harriers",8,F3="Forres Harriers",7,H3="Forres Harriers",6,J3="Forres Harriers",5,L3="Forres Harriers",4,N3="Forres Harriers",3,P3="Forres Harriers",2,R3="Forres Harriers",1),"")</f>
      </c>
      <c r="V3" s="75">
        <f>_xlfn.IFERROR(_xlfn.IFS(D3="Inverness Harriers",8,F3="Inverness Harriers",7,H3="Inverness Harriers",6,J3="Inverness Harriers",5,L3="Inverness Harriers",4,N3="Inverness Harriers",3,P3="Inverness Harriers",2,R3="Inverness Harriers",1),"")</f>
      </c>
      <c r="W3" s="75">
        <f>_xlfn.IFERROR(_xlfn.IFS(D3="Moray RR",8,F3="Moray RR",7,H3="Moray RR",6,J3="Moray RR",5,L3="Moray RR",4,N3="Moray RR",3,P3="Moray RR",2,R3="Moray RR",1),"")</f>
      </c>
      <c r="X3" s="75">
        <f>_xlfn.IFERROR(_xlfn.IFS(D3="Nairn AAC",8,F3="Nairn AAC",7,H3="Nairn AAC",6,J3="Nairn AAC",5,L3="Nairn AAC",4,N3="Nairn AAC",3,P3="Nairn AAC",2,R3="Nairn AAC",1),"")</f>
      </c>
      <c r="Y3" s="75">
        <f>_xlfn.IFERROR(_xlfn.IFS(D3="Ross County AC",8,F3="Ross County AC",7,H3="Ross County AC",6,J3="Ross County AC",5,L3="Ross County AC",4,N3="Ross County AC",3,P3="Ross County AC",2,R3="Ross County AC",1),"")</f>
        <v>7</v>
      </c>
    </row>
    <row r="4" spans="1:25" ht="15.75" thickBot="1">
      <c r="A4" s="187">
        <v>-1.8</v>
      </c>
      <c r="B4" s="3" t="s">
        <v>12</v>
      </c>
      <c r="C4" s="141"/>
      <c r="D4" s="36">
        <v>50.94</v>
      </c>
      <c r="E4" s="141"/>
      <c r="F4" s="36">
        <v>57.36</v>
      </c>
      <c r="G4" s="141"/>
      <c r="H4" s="36"/>
      <c r="I4" s="141"/>
      <c r="J4" s="36"/>
      <c r="K4" s="141"/>
      <c r="L4" s="36"/>
      <c r="M4" s="141"/>
      <c r="N4" s="36"/>
      <c r="O4" s="141"/>
      <c r="P4" s="36"/>
      <c r="Q4" s="141"/>
      <c r="R4" s="36"/>
      <c r="S4" s="76"/>
      <c r="T4" s="76"/>
      <c r="U4" s="76"/>
      <c r="V4" s="76"/>
      <c r="W4" s="76"/>
      <c r="X4" s="76"/>
      <c r="Y4" s="76"/>
    </row>
    <row r="5" spans="1:25" ht="15.75" thickBot="1">
      <c r="A5" s="28" t="str">
        <f>A2</f>
        <v>300mH</v>
      </c>
      <c r="B5" s="31" t="s">
        <v>10</v>
      </c>
      <c r="C5" s="33">
        <v>147</v>
      </c>
      <c r="D5" s="35" t="str">
        <f>_xlfn.IFERROR(VLOOKUP(C5,Athletes,9,FALSE),"")</f>
        <v>Eilidh Henderson</v>
      </c>
      <c r="E5" s="33"/>
      <c r="F5" s="35">
        <f>_xlfn.IFERROR(VLOOKUP(E5,Athletes,9,FALSE),"")</f>
      </c>
      <c r="G5" s="33"/>
      <c r="H5" s="35">
        <f>_xlfn.IFERROR(VLOOKUP(G5,Athletes,9,FALSE),"")</f>
      </c>
      <c r="I5" s="33"/>
      <c r="J5" s="35">
        <f>_xlfn.IFERROR(VLOOKUP(I5,Athletes,9,FALSE),"")</f>
      </c>
      <c r="K5" s="33"/>
      <c r="L5" s="35">
        <f>_xlfn.IFERROR(VLOOKUP(K5,Athletes,9,FALSE),"")</f>
      </c>
      <c r="M5" s="33"/>
      <c r="N5" s="35">
        <f>_xlfn.IFERROR(VLOOKUP(M5,Athletes,9,FALSE),"")</f>
      </c>
      <c r="O5" s="33"/>
      <c r="P5" s="35">
        <f>_xlfn.IFERROR(VLOOKUP(O5,Athletes,9,FALSE),"")</f>
      </c>
      <c r="Q5" s="33"/>
      <c r="R5" s="35">
        <f>_xlfn.IFERROR(VLOOKUP(Q5,Athletes,9,FALSE),"")</f>
      </c>
      <c r="S5" s="76"/>
      <c r="T5" s="76"/>
      <c r="U5" s="76"/>
      <c r="V5" s="76"/>
      <c r="W5" s="76"/>
      <c r="X5" s="76"/>
      <c r="Y5" s="76"/>
    </row>
    <row r="6" spans="1:25" ht="15">
      <c r="A6" s="29" t="s">
        <v>13</v>
      </c>
      <c r="B6" s="1" t="s">
        <v>11</v>
      </c>
      <c r="C6" s="140"/>
      <c r="D6" s="34" t="str">
        <f>_xlfn.IFERROR(VLOOKUP(C5,AthletesClub,11,FALSE),"")</f>
        <v>Elgin AAC</v>
      </c>
      <c r="E6" s="140"/>
      <c r="F6" s="34">
        <f>_xlfn.IFERROR(VLOOKUP(E5,AthletesClub,11,FALSE),"")</f>
      </c>
      <c r="G6" s="140"/>
      <c r="H6" s="34">
        <f>_xlfn.IFERROR(VLOOKUP(G5,AthletesClub,11,FALSE),"")</f>
      </c>
      <c r="I6" s="140"/>
      <c r="J6" s="34">
        <f>_xlfn.IFERROR(VLOOKUP(I5,AthletesClub,11,FALSE),"")</f>
      </c>
      <c r="K6" s="140"/>
      <c r="L6" s="34">
        <f>_xlfn.IFERROR(VLOOKUP(K5,AthletesClub,11,FALSE),"")</f>
      </c>
      <c r="M6" s="140"/>
      <c r="N6" s="34">
        <f>_xlfn.IFERROR(VLOOKUP(M5,AthletesClub,11,FALSE),"")</f>
      </c>
      <c r="O6" s="140"/>
      <c r="P6" s="34">
        <f>_xlfn.IFERROR(VLOOKUP(O5,AthletesClub,11,FALSE),"")</f>
      </c>
      <c r="Q6" s="140"/>
      <c r="R6" s="34">
        <f>_xlfn.IFERROR(VLOOKUP(Q5,AthletesClub,11,FALSE),"")</f>
      </c>
      <c r="S6" s="75">
        <f>_xlfn.IFERROR(_xlfn.IFS(D6="Elgin AAC",8,F6="Elgin AAC",7,H6="Elgin AAC",6,J6="Elgin AAC",5,L6="Elgin AAC",4,N6="Elgin AAC",3,P6="Elgin AAC",2,R6="Elgin AAC",1),"")</f>
        <v>8</v>
      </c>
      <c r="T6" s="75">
        <f>_xlfn.IFERROR(_xlfn.IFS(D6="East Sutherland",8,F6="East Sutherland",7,H6="East Sutherland",6,J6="East Sutherland",5,L6="East Sutherland",4,N6="East Sutherland",3,P6="East Sutherland",2,R6="East Sutherland",1),"")</f>
      </c>
      <c r="U6" s="75">
        <f>_xlfn.IFERROR(_xlfn.IFS(D6="Forres Harriers",8,F6="Forres Harriers",7,H6="Forres Harriers",6,J6="Forres Harriers",5,L6="Forres Harriers",4,N6="Forres Harriers",3,P6="Forres Harriers",2,R6="Forres Harriers",1),"")</f>
      </c>
      <c r="V6" s="75">
        <f>_xlfn.IFERROR(_xlfn.IFS(D6="Inverness Harriers",8,F6="Inverness Harriers",7,H6="Inverness Harriers",6,J6="Inverness Harriers",5,L6="Inverness Harriers",4,N6="Inverness Harriers",3,P6="Inverness Harriers",2,R6="Inverness Harriers",1),"")</f>
      </c>
      <c r="W6" s="75">
        <f>_xlfn.IFERROR(_xlfn.IFS(D6="Moray RR",8,F6="Moray RR",7,H6="Moray RR",6,J6="Moray RR",5,L6="Moray RR",4,N6="Moray RR",3,P6="Moray RR",2,R6="Moray RR",1),"")</f>
      </c>
      <c r="X6" s="75">
        <f>_xlfn.IFERROR(_xlfn.IFS(D6="Nairn AAC",8,F6="Nairn AAC",7,H6="Nairn AAC",6,J6="Nairn AAC",5,L6="Nairn AAC",4,N6="Nairn AAC",3,P6="Nairn AAC",2,R6="Nairn AAC",1),"")</f>
      </c>
      <c r="Y6" s="75">
        <f>_xlfn.IFERROR(_xlfn.IFS(D6="Ross County AC",8,F6="Ross County AC",7,H6="Ross County AC",6,J6="Ross County AC",5,L6="Ross County AC",4,N6="Ross County AC",3,P6="Ross County AC",2,R6="Ross County AC",1),"")</f>
      </c>
    </row>
    <row r="7" spans="1:25" ht="15.75" thickBot="1">
      <c r="A7" s="187">
        <v>-1.8</v>
      </c>
      <c r="B7" s="3" t="s">
        <v>12</v>
      </c>
      <c r="C7" s="141"/>
      <c r="D7" s="36">
        <v>54.39</v>
      </c>
      <c r="E7" s="141"/>
      <c r="F7" s="36"/>
      <c r="G7" s="141"/>
      <c r="H7" s="36"/>
      <c r="I7" s="141"/>
      <c r="J7" s="36"/>
      <c r="K7" s="141"/>
      <c r="L7" s="36"/>
      <c r="M7" s="141"/>
      <c r="N7" s="36"/>
      <c r="O7" s="141"/>
      <c r="P7" s="36"/>
      <c r="Q7" s="141"/>
      <c r="R7" s="36"/>
      <c r="S7" s="78"/>
      <c r="T7" s="78"/>
      <c r="U7" s="78"/>
      <c r="V7" s="78"/>
      <c r="W7" s="78"/>
      <c r="X7" s="78"/>
      <c r="Y7" s="78"/>
    </row>
    <row r="8" spans="1:25" ht="15.75" thickBot="1">
      <c r="A8" s="28" t="s">
        <v>791</v>
      </c>
      <c r="B8" s="31" t="s">
        <v>10</v>
      </c>
      <c r="C8" s="33">
        <v>440</v>
      </c>
      <c r="D8" s="35" t="str">
        <f>_xlfn.IFERROR(VLOOKUP(C8,Athletes,9,FALSE),"")</f>
        <v>Molly Jamieson</v>
      </c>
      <c r="E8" s="33">
        <v>528</v>
      </c>
      <c r="F8" s="35" t="str">
        <f>_xlfn.IFERROR(VLOOKUP(E8,Athletes,9,FALSE),"")</f>
        <v>EllynSmith</v>
      </c>
      <c r="G8" s="33">
        <v>136</v>
      </c>
      <c r="H8" s="35" t="str">
        <f>_xlfn.IFERROR(VLOOKUP(G8,Athletes,9,FALSE),"")</f>
        <v>Eve Tulloch</v>
      </c>
      <c r="I8" s="33">
        <v>809</v>
      </c>
      <c r="J8" s="35" t="str">
        <f>_xlfn.IFERROR(VLOOKUP(I8,Athletes,9,FALSE),"")</f>
        <v>Olivia Bannerman</v>
      </c>
      <c r="K8" s="33"/>
      <c r="L8" s="35">
        <f>_xlfn.IFERROR(VLOOKUP(K8,Athletes,9,FALSE),"")</f>
      </c>
      <c r="M8" s="33"/>
      <c r="N8" s="35">
        <f>_xlfn.IFERROR(VLOOKUP(M8,Athletes,9,FALSE),"")</f>
      </c>
      <c r="O8" s="33"/>
      <c r="P8" s="35">
        <f>_xlfn.IFERROR(VLOOKUP(O8,Athletes,9,FALSE),"")</f>
      </c>
      <c r="Q8" s="33"/>
      <c r="R8" s="35">
        <f>_xlfn.IFERROR(VLOOKUP(Q8,Athletes,9,FALSE),"")</f>
      </c>
      <c r="S8" s="76"/>
      <c r="T8" s="76"/>
      <c r="U8" s="76"/>
      <c r="V8" s="76"/>
      <c r="W8" s="76"/>
      <c r="X8" s="76"/>
      <c r="Y8" s="76"/>
    </row>
    <row r="9" spans="1:25" ht="15">
      <c r="A9" s="29" t="s">
        <v>9</v>
      </c>
      <c r="B9" s="1" t="s">
        <v>11</v>
      </c>
      <c r="C9" s="140"/>
      <c r="D9" s="34" t="str">
        <f>_xlfn.IFERROR(VLOOKUP(C8,AthletesClub,11,FALSE),"")</f>
        <v>Inverness Harriers</v>
      </c>
      <c r="E9" s="140"/>
      <c r="F9" s="34" t="str">
        <f>_xlfn.IFERROR(VLOOKUP(E8,AthletesClub,11,FALSE),"")</f>
        <v>Moray RR</v>
      </c>
      <c r="G9" s="140"/>
      <c r="H9" s="34" t="str">
        <f>_xlfn.IFERROR(VLOOKUP(G8,AthletesClub,11,FALSE),"")</f>
        <v>Elgin AAC</v>
      </c>
      <c r="I9" s="140"/>
      <c r="J9" s="34" t="str">
        <f>_xlfn.IFERROR(VLOOKUP(I8,AthletesClub,11,FALSE),"")</f>
        <v>East Sutherland</v>
      </c>
      <c r="K9" s="140"/>
      <c r="L9" s="34">
        <f>_xlfn.IFERROR(VLOOKUP(K8,AthletesClub,11,FALSE),"")</f>
      </c>
      <c r="M9" s="140"/>
      <c r="N9" s="34">
        <f>_xlfn.IFERROR(VLOOKUP(M8,AthletesClub,11,FALSE),"")</f>
      </c>
      <c r="O9" s="140"/>
      <c r="P9" s="34">
        <f>_xlfn.IFERROR(VLOOKUP(O8,AthletesClub,11,FALSE),"")</f>
      </c>
      <c r="Q9" s="140"/>
      <c r="R9" s="34">
        <f>_xlfn.IFERROR(VLOOKUP(Q8,AthletesClub,11,FALSE),"")</f>
      </c>
      <c r="S9" s="75">
        <f>_xlfn.IFERROR(_xlfn.IFS(D9="Elgin AAC",8,F9="Elgin AAC",7,H9="Elgin AAC",6,J9="Elgin AAC",5,L9="Elgin AAC",4,N9="Elgin AAC",3,P9="Elgin AAC",2,R9="Elgin AAC",1),"")</f>
        <v>6</v>
      </c>
      <c r="T9" s="75">
        <f>_xlfn.IFERROR(_xlfn.IFS(D9="East Sutherland",8,F9="East Sutherland",7,H9="East Sutherland",6,J9="East Sutherland",5,L9="East Sutherland",4,N9="East Sutherland",3,P9="East Sutherland",2,R9="East Sutherland",1),"")</f>
        <v>5</v>
      </c>
      <c r="U9" s="75">
        <f>_xlfn.IFERROR(_xlfn.IFS(D9="Forres Harriers",8,F9="Forres Harriers",7,H9="Forres Harriers",6,J9="Forres Harriers",5,L9="Forres Harriers",4,N9="Forres Harriers",3,P9="Forres Harriers",2,R9="Forres Harriers",1),"")</f>
      </c>
      <c r="V9" s="75">
        <f>_xlfn.IFERROR(_xlfn.IFS(D9="Inverness Harriers",8,F9="Inverness Harriers",7,H9="Inverness Harriers",6,J9="Inverness Harriers",5,L9="Inverness Harriers",4,N9="Inverness Harriers",3,P9="Inverness Harriers",2,R9="Inverness Harriers",1),"")</f>
        <v>8</v>
      </c>
      <c r="W9" s="75">
        <f>_xlfn.IFERROR(_xlfn.IFS(D9="Moray RR",8,F9="Moray RR",7,H9="Moray RR",6,J9="Moray RR",5,L9="Moray RR",4,N9="Moray RR",3,P9="Moray RR",2,R9="Moray RR",1),"")</f>
        <v>7</v>
      </c>
      <c r="X9" s="75">
        <f>_xlfn.IFERROR(_xlfn.IFS(D9="Nairn AAC",8,F9="Nairn AAC",7,H9="Nairn AAC",6,J9="Nairn AAC",5,L9="Nairn AAC",4,N9="Nairn AAC",3,P9="Nairn AAC",2,R9="Nairn AAC",1),"")</f>
      </c>
      <c r="Y9" s="75">
        <f>_xlfn.IFERROR(_xlfn.IFS(D9="Ross County AC",8,F9="Ross County AC",7,H9="Ross County AC",6,J9="Ross County AC",5,L9="Ross County AC",4,N9="Ross County AC",3,P9="Ross County AC",2,R9="Ross County AC",1),"")</f>
      </c>
    </row>
    <row r="10" spans="1:25" ht="15.75" thickBot="1">
      <c r="A10" s="187">
        <v>-0.4</v>
      </c>
      <c r="B10" s="3" t="s">
        <v>12</v>
      </c>
      <c r="C10" s="141"/>
      <c r="D10" s="36">
        <v>28.12</v>
      </c>
      <c r="E10" s="141"/>
      <c r="F10" s="36">
        <v>29.33</v>
      </c>
      <c r="G10" s="141"/>
      <c r="H10" s="36">
        <v>30.17</v>
      </c>
      <c r="I10" s="141"/>
      <c r="J10" s="36">
        <v>30.91</v>
      </c>
      <c r="K10" s="141"/>
      <c r="L10" s="36"/>
      <c r="M10" s="141"/>
      <c r="N10" s="36"/>
      <c r="O10" s="141"/>
      <c r="P10" s="36"/>
      <c r="Q10" s="141"/>
      <c r="R10" s="36"/>
      <c r="S10" s="76"/>
      <c r="T10" s="76"/>
      <c r="U10" s="76"/>
      <c r="V10" s="76"/>
      <c r="W10" s="76"/>
      <c r="X10" s="76"/>
      <c r="Y10" s="76"/>
    </row>
    <row r="11" spans="1:25" ht="15.75" thickBot="1">
      <c r="A11" s="28" t="str">
        <f>A8</f>
        <v>200m</v>
      </c>
      <c r="B11" s="31" t="s">
        <v>10</v>
      </c>
      <c r="C11" s="33">
        <v>434</v>
      </c>
      <c r="D11" s="35" t="str">
        <f>_xlfn.IFERROR(VLOOKUP(C11,Athletes,9,FALSE),"")</f>
        <v>Mairi Darroch</v>
      </c>
      <c r="E11" s="33">
        <v>150</v>
      </c>
      <c r="F11" s="35" t="str">
        <f>_xlfn.IFERROR(VLOOKUP(E11,Athletes,9,FALSE),"")</f>
        <v>Megan McKay</v>
      </c>
      <c r="G11" s="33">
        <v>527</v>
      </c>
      <c r="H11" s="35" t="str">
        <f>_xlfn.IFERROR(VLOOKUP(G11,Athletes,9,FALSE),"")</f>
        <v>NiamhWhelan</v>
      </c>
      <c r="I11" s="33"/>
      <c r="J11" s="35">
        <f>_xlfn.IFERROR(VLOOKUP(I11,Athletes,9,FALSE),"")</f>
      </c>
      <c r="K11" s="33"/>
      <c r="L11" s="35">
        <f>_xlfn.IFERROR(VLOOKUP(K11,Athletes,9,FALSE),"")</f>
      </c>
      <c r="M11" s="33"/>
      <c r="N11" s="35">
        <f>_xlfn.IFERROR(VLOOKUP(M11,Athletes,9,FALSE),"")</f>
      </c>
      <c r="O11" s="33"/>
      <c r="P11" s="35">
        <f>_xlfn.IFERROR(VLOOKUP(O11,Athletes,9,FALSE),"")</f>
      </c>
      <c r="Q11" s="33"/>
      <c r="R11" s="35">
        <f>_xlfn.IFERROR(VLOOKUP(Q11,Athletes,9,FALSE),"")</f>
      </c>
      <c r="S11" s="76"/>
      <c r="T11" s="76"/>
      <c r="U11" s="76"/>
      <c r="V11" s="76"/>
      <c r="W11" s="76"/>
      <c r="X11" s="76"/>
      <c r="Y11" s="76"/>
    </row>
    <row r="12" spans="1:25" ht="15">
      <c r="A12" s="29" t="s">
        <v>13</v>
      </c>
      <c r="B12" s="1" t="s">
        <v>11</v>
      </c>
      <c r="C12" s="140"/>
      <c r="D12" s="34" t="str">
        <f>_xlfn.IFERROR(VLOOKUP(C11,AthletesClub,11,FALSE),"")</f>
        <v>Inverness Harriers</v>
      </c>
      <c r="E12" s="140"/>
      <c r="F12" s="34" t="str">
        <f>_xlfn.IFERROR(VLOOKUP(E11,AthletesClub,11,FALSE),"")</f>
        <v>Elgin AAC</v>
      </c>
      <c r="G12" s="140"/>
      <c r="H12" s="34" t="str">
        <f>_xlfn.IFERROR(VLOOKUP(G11,AthletesClub,11,FALSE),"")</f>
        <v>Moray RR</v>
      </c>
      <c r="I12" s="140"/>
      <c r="J12" s="34">
        <f>_xlfn.IFERROR(VLOOKUP(I11,AthletesClub,11,FALSE),"")</f>
      </c>
      <c r="K12" s="140"/>
      <c r="L12" s="34">
        <f>_xlfn.IFERROR(VLOOKUP(K11,AthletesClub,11,FALSE),"")</f>
      </c>
      <c r="M12" s="140"/>
      <c r="N12" s="34">
        <f>_xlfn.IFERROR(VLOOKUP(M11,AthletesClub,11,FALSE),"")</f>
      </c>
      <c r="O12" s="140"/>
      <c r="P12" s="34">
        <f>_xlfn.IFERROR(VLOOKUP(O11,AthletesClub,11,FALSE),"")</f>
      </c>
      <c r="Q12" s="140"/>
      <c r="R12" s="34">
        <f>_xlfn.IFERROR(VLOOKUP(Q11,AthletesClub,11,FALSE),"")</f>
      </c>
      <c r="S12" s="75">
        <f>_xlfn.IFERROR(_xlfn.IFS(D12="Elgin AAC",8,F12="Elgin AAC",7,H12="Elgin AAC",6,J12="Elgin AAC",5,L12="Elgin AAC",4,N12="Elgin AAC",3,P12="Elgin AAC",2,R12="Elgin AAC",1),"")</f>
        <v>7</v>
      </c>
      <c r="T12" s="75">
        <f>_xlfn.IFERROR(_xlfn.IFS(D12="East Sutherland",8,F12="East Sutherland",7,H12="East Sutherland",6,J12="East Sutherland",5,L12="East Sutherland",4,N12="East Sutherland",3,P12="East Sutherland",2,R12="East Sutherland",1),"")</f>
      </c>
      <c r="U12" s="75">
        <f>_xlfn.IFERROR(_xlfn.IFS(D12="Forres Harriers",8,F12="Forres Harriers",7,H12="Forres Harriers",6,J12="Forres Harriers",5,L12="Forres Harriers",4,N12="Forres Harriers",3,P12="Forres Harriers",2,R12="Forres Harriers",1),"")</f>
      </c>
      <c r="V12" s="75">
        <f>_xlfn.IFERROR(_xlfn.IFS(D12="Inverness Harriers",8,F12="Inverness Harriers",7,H12="Inverness Harriers",6,J12="Inverness Harriers",5,L12="Inverness Harriers",4,N12="Inverness Harriers",3,P12="Inverness Harriers",2,R12="Inverness Harriers",1),"")</f>
        <v>8</v>
      </c>
      <c r="W12" s="75">
        <f>_xlfn.IFERROR(_xlfn.IFS(D12="Moray RR",8,F12="Moray RR",7,H12="Moray RR",6,J12="Moray RR",5,L12="Moray RR",4,N12="Moray RR",3,P12="Moray RR",2,R12="Moray RR",1),"")</f>
        <v>6</v>
      </c>
      <c r="X12" s="75">
        <f>_xlfn.IFERROR(_xlfn.IFS(D12="Nairn AAC",8,F12="Nairn AAC",7,H12="Nairn AAC",6,J12="Nairn AAC",5,L12="Nairn AAC",4,N12="Nairn AAC",3,P12="Nairn AAC",2,R12="Nairn AAC",1),"")</f>
      </c>
      <c r="Y12" s="75">
        <f>_xlfn.IFERROR(_xlfn.IFS(D12="Ross County AC",8,F12="Ross County AC",7,H12="Ross County AC",6,J12="Ross County AC",5,L12="Ross County AC",4,N12="Ross County AC",3,P12="Ross County AC",2,R12="Ross County AC",1),"")</f>
      </c>
    </row>
    <row r="13" spans="1:25" ht="15.75" thickBot="1">
      <c r="A13" s="187">
        <v>-0.4</v>
      </c>
      <c r="B13" s="3" t="s">
        <v>12</v>
      </c>
      <c r="C13" s="141"/>
      <c r="D13" s="36">
        <v>28.34</v>
      </c>
      <c r="E13" s="141"/>
      <c r="F13" s="36">
        <v>30.92</v>
      </c>
      <c r="G13" s="141"/>
      <c r="H13" s="36">
        <v>34.49</v>
      </c>
      <c r="I13" s="141"/>
      <c r="J13" s="36"/>
      <c r="K13" s="141"/>
      <c r="L13" s="36"/>
      <c r="M13" s="141"/>
      <c r="N13" s="36"/>
      <c r="O13" s="141"/>
      <c r="P13" s="36"/>
      <c r="Q13" s="141"/>
      <c r="R13" s="36"/>
      <c r="S13" s="78"/>
      <c r="T13" s="78"/>
      <c r="U13" s="78"/>
      <c r="V13" s="78"/>
      <c r="W13" s="78"/>
      <c r="X13" s="78"/>
      <c r="Y13" s="78"/>
    </row>
    <row r="14" spans="1:25" ht="15.75" thickBot="1">
      <c r="A14" s="28" t="s">
        <v>792</v>
      </c>
      <c r="B14" s="31" t="s">
        <v>10</v>
      </c>
      <c r="C14" s="33">
        <v>807</v>
      </c>
      <c r="D14" s="35" t="str">
        <f>_xlfn.IFERROR(VLOOKUP(C14,Athletes,9,FALSE),"")</f>
        <v>Alyth Gollan</v>
      </c>
      <c r="E14" s="33">
        <v>528</v>
      </c>
      <c r="F14" s="35" t="str">
        <f>_xlfn.IFERROR(VLOOKUP(E14,Athletes,9,FALSE),"")</f>
        <v>EllynSmith</v>
      </c>
      <c r="G14" s="33">
        <v>437</v>
      </c>
      <c r="H14" s="35" t="str">
        <f>_xlfn.IFERROR(VLOOKUP(G14,Athletes,9,FALSE),"")</f>
        <v>Eve Gardiner</v>
      </c>
      <c r="I14" s="33">
        <v>731</v>
      </c>
      <c r="J14" s="35" t="str">
        <f>_xlfn.IFERROR(VLOOKUP(I14,Athletes,9,FALSE),"")</f>
        <v>Morag Hickey</v>
      </c>
      <c r="K14" s="33">
        <v>147</v>
      </c>
      <c r="L14" s="35" t="str">
        <f>_xlfn.IFERROR(VLOOKUP(K14,Athletes,9,FALSE),"")</f>
        <v>Eilidh Henderson</v>
      </c>
      <c r="M14" s="33"/>
      <c r="N14" s="35">
        <f>_xlfn.IFERROR(VLOOKUP(M14,Athletes,9,FALSE),"")</f>
      </c>
      <c r="O14" s="33"/>
      <c r="P14" s="35">
        <f>_xlfn.IFERROR(VLOOKUP(O14,Athletes,9,FALSE),"")</f>
      </c>
      <c r="Q14" s="33"/>
      <c r="R14" s="35">
        <f>_xlfn.IFERROR(VLOOKUP(Q14,Athletes,9,FALSE),"")</f>
      </c>
      <c r="S14" s="76"/>
      <c r="T14" s="76"/>
      <c r="U14" s="76"/>
      <c r="V14" s="76"/>
      <c r="W14" s="76"/>
      <c r="X14" s="76"/>
      <c r="Y14" s="76"/>
    </row>
    <row r="15" spans="1:25" ht="15">
      <c r="A15" s="29" t="s">
        <v>9</v>
      </c>
      <c r="B15" s="1" t="s">
        <v>11</v>
      </c>
      <c r="C15" s="140"/>
      <c r="D15" s="34" t="str">
        <f>_xlfn.IFERROR(VLOOKUP(C14,AthletesClub,11,FALSE),"")</f>
        <v>East Sutherland</v>
      </c>
      <c r="E15" s="140"/>
      <c r="F15" s="34" t="str">
        <f>_xlfn.IFERROR(VLOOKUP(E14,AthletesClub,11,FALSE),"")</f>
        <v>Moray RR</v>
      </c>
      <c r="G15" s="140"/>
      <c r="H15" s="34" t="str">
        <f>_xlfn.IFERROR(VLOOKUP(G14,AthletesClub,11,FALSE),"")</f>
        <v>Inverness Harriers</v>
      </c>
      <c r="I15" s="140"/>
      <c r="J15" s="34" t="str">
        <f>_xlfn.IFERROR(VLOOKUP(I14,AthletesClub,11,FALSE),"")</f>
        <v>Ross County AC</v>
      </c>
      <c r="K15" s="140"/>
      <c r="L15" s="34" t="str">
        <f>_xlfn.IFERROR(VLOOKUP(K14,AthletesClub,11,FALSE),"")</f>
        <v>Elgin AAC</v>
      </c>
      <c r="M15" s="140"/>
      <c r="N15" s="34">
        <f>_xlfn.IFERROR(VLOOKUP(M14,AthletesClub,11,FALSE),"")</f>
      </c>
      <c r="O15" s="140"/>
      <c r="P15" s="34">
        <f>_xlfn.IFERROR(VLOOKUP(O14,AthletesClub,11,FALSE),"")</f>
      </c>
      <c r="Q15" s="140"/>
      <c r="R15" s="34">
        <f>_xlfn.IFERROR(VLOOKUP(Q14,AthletesClub,11,FALSE),"")</f>
      </c>
      <c r="S15" s="75">
        <f>_xlfn.IFERROR(_xlfn.IFS(D15="Elgin AAC",8,F15="Elgin AAC",7,H15="Elgin AAC",6,J15="Elgin AAC",5,L15="Elgin AAC",4,N15="Elgin AAC",3,P15="Elgin AAC",2,R15="Elgin AAC",1),"")</f>
        <v>4</v>
      </c>
      <c r="T15" s="75">
        <f>_xlfn.IFERROR(_xlfn.IFS(D15="East Sutherland",8,F15="East Sutherland",7,H15="East Sutherland",6,J15="East Sutherland",5,L15="East Sutherland",4,N15="East Sutherland",3,P15="East Sutherland",2,R15="East Sutherland",1),"")</f>
        <v>8</v>
      </c>
      <c r="U15" s="75">
        <f>_xlfn.IFERROR(_xlfn.IFS(D15="Forres Harriers",8,F15="Forres Harriers",7,H15="Forres Harriers",6,J15="Forres Harriers",5,L15="Forres Harriers",4,N15="Forres Harriers",3,P15="Forres Harriers",2,R15="Forres Harriers",1),"")</f>
      </c>
      <c r="V15" s="75">
        <f>_xlfn.IFERROR(_xlfn.IFS(D15="Inverness Harriers",8,F15="Inverness Harriers",7,H15="Inverness Harriers",6,J15="Inverness Harriers",5,L15="Inverness Harriers",4,N15="Inverness Harriers",3,P15="Inverness Harriers",2,R15="Inverness Harriers",1),"")</f>
        <v>6</v>
      </c>
      <c r="W15" s="75">
        <f>_xlfn.IFERROR(_xlfn.IFS(D15="Moray RR",8,F15="Moray RR",7,H15="Moray RR",6,J15="Moray RR",5,L15="Moray RR",4,N15="Moray RR",3,P15="Moray RR",2,R15="Moray RR",1),"")</f>
        <v>7</v>
      </c>
      <c r="X15" s="75">
        <f>_xlfn.IFERROR(_xlfn.IFS(D15="Nairn AAC",8,F15="Nairn AAC",7,H15="Nairn AAC",6,J15="Nairn AAC",5,L15="Nairn AAC",4,N15="Nairn AAC",3,P15="Nairn AAC",2,R15="Nairn AAC",1),"")</f>
      </c>
      <c r="Y15" s="75">
        <f>_xlfn.IFERROR(_xlfn.IFS(D15="Ross County AC",8,F15="Ross County AC",7,H15="Ross County AC",6,J15="Ross County AC",5,L15="Ross County AC",4,N15="Ross County AC",3,P15="Ross County AC",2,R15="Ross County AC",1),"")</f>
        <v>5</v>
      </c>
    </row>
    <row r="16" spans="1:25" ht="15.75" thickBot="1">
      <c r="A16" s="30"/>
      <c r="B16" s="3" t="s">
        <v>12</v>
      </c>
      <c r="C16" s="141"/>
      <c r="D16" s="36" t="s">
        <v>974</v>
      </c>
      <c r="E16" s="141"/>
      <c r="F16" s="36" t="s">
        <v>975</v>
      </c>
      <c r="G16" s="141"/>
      <c r="H16" s="36" t="s">
        <v>976</v>
      </c>
      <c r="I16" s="141"/>
      <c r="J16" s="36" t="s">
        <v>977</v>
      </c>
      <c r="K16" s="141"/>
      <c r="L16" s="36" t="s">
        <v>978</v>
      </c>
      <c r="M16" s="141"/>
      <c r="N16" s="36"/>
      <c r="O16" s="141"/>
      <c r="P16" s="36"/>
      <c r="Q16" s="141"/>
      <c r="R16" s="36"/>
      <c r="S16" s="76"/>
      <c r="T16" s="76"/>
      <c r="U16" s="76"/>
      <c r="V16" s="76"/>
      <c r="W16" s="76"/>
      <c r="X16" s="76"/>
      <c r="Y16" s="76"/>
    </row>
    <row r="17" spans="1:25" ht="15.75" thickBot="1">
      <c r="A17" s="28" t="str">
        <f>A14</f>
        <v>800m</v>
      </c>
      <c r="B17" s="31" t="s">
        <v>10</v>
      </c>
      <c r="C17" s="33">
        <v>803</v>
      </c>
      <c r="D17" s="35" t="str">
        <f>_xlfn.IFERROR(VLOOKUP(C17,Athletes,9,FALSE),"")</f>
        <v>Rachel Ross</v>
      </c>
      <c r="E17" s="33">
        <v>527</v>
      </c>
      <c r="F17" s="35" t="str">
        <f>_xlfn.IFERROR(VLOOKUP(E17,Athletes,9,FALSE),"")</f>
        <v>NiamhWhelan</v>
      </c>
      <c r="G17" s="33">
        <v>150</v>
      </c>
      <c r="H17" s="35" t="str">
        <f>_xlfn.IFERROR(VLOOKUP(G17,Athletes,9,FALSE),"")</f>
        <v>Megan McKay</v>
      </c>
      <c r="I17" s="33"/>
      <c r="J17" s="35">
        <f>_xlfn.IFERROR(VLOOKUP(I17,Athletes,9,FALSE),"")</f>
      </c>
      <c r="K17" s="33"/>
      <c r="L17" s="35">
        <f>_xlfn.IFERROR(VLOOKUP(K17,Athletes,9,FALSE),"")</f>
      </c>
      <c r="M17" s="33"/>
      <c r="N17" s="35">
        <f>_xlfn.IFERROR(VLOOKUP(M17,Athletes,9,FALSE),"")</f>
      </c>
      <c r="O17" s="33"/>
      <c r="P17" s="35">
        <f>_xlfn.IFERROR(VLOOKUP(O17,Athletes,9,FALSE),"")</f>
      </c>
      <c r="Q17" s="33"/>
      <c r="R17" s="35">
        <f>_xlfn.IFERROR(VLOOKUP(Q17,Athletes,9,FALSE),"")</f>
      </c>
      <c r="S17" s="76"/>
      <c r="T17" s="76"/>
      <c r="U17" s="76"/>
      <c r="V17" s="76"/>
      <c r="W17" s="76"/>
      <c r="X17" s="76"/>
      <c r="Y17" s="76"/>
    </row>
    <row r="18" spans="1:25" ht="15">
      <c r="A18" s="29" t="s">
        <v>13</v>
      </c>
      <c r="B18" s="1" t="s">
        <v>11</v>
      </c>
      <c r="C18" s="140"/>
      <c r="D18" s="34" t="str">
        <f>_xlfn.IFERROR(VLOOKUP(C17,AthletesClub,11,FALSE),"")</f>
        <v>East Sutherland</v>
      </c>
      <c r="E18" s="140"/>
      <c r="F18" s="34" t="str">
        <f>_xlfn.IFERROR(VLOOKUP(E17,AthletesClub,11,FALSE),"")</f>
        <v>Moray RR</v>
      </c>
      <c r="G18" s="140"/>
      <c r="H18" s="34" t="str">
        <f>_xlfn.IFERROR(VLOOKUP(G17,AthletesClub,11,FALSE),"")</f>
        <v>Elgin AAC</v>
      </c>
      <c r="I18" s="140"/>
      <c r="J18" s="34">
        <f>_xlfn.IFERROR(VLOOKUP(I17,AthletesClub,11,FALSE),"")</f>
      </c>
      <c r="K18" s="140"/>
      <c r="L18" s="34">
        <f>_xlfn.IFERROR(VLOOKUP(K17,AthletesClub,11,FALSE),"")</f>
      </c>
      <c r="M18" s="140"/>
      <c r="N18" s="34">
        <f>_xlfn.IFERROR(VLOOKUP(M17,AthletesClub,11,FALSE),"")</f>
      </c>
      <c r="O18" s="140"/>
      <c r="P18" s="34">
        <f>_xlfn.IFERROR(VLOOKUP(O17,AthletesClub,11,FALSE),"")</f>
      </c>
      <c r="Q18" s="140"/>
      <c r="R18" s="34">
        <f>_xlfn.IFERROR(VLOOKUP(Q17,AthletesClub,11,FALSE),"")</f>
      </c>
      <c r="S18" s="75">
        <f>_xlfn.IFERROR(_xlfn.IFS(D18="Elgin AAC",8,F18="Elgin AAC",7,H18="Elgin AAC",6,J18="Elgin AAC",5,L18="Elgin AAC",4,N18="Elgin AAC",3,P18="Elgin AAC",2,R18="Elgin AAC",1),"")</f>
        <v>6</v>
      </c>
      <c r="T18" s="75">
        <f>_xlfn.IFERROR(_xlfn.IFS(D18="East Sutherland",8,F18="East Sutherland",7,H18="East Sutherland",6,J18="East Sutherland",5,L18="East Sutherland",4,N18="East Sutherland",3,P18="East Sutherland",2,R18="East Sutherland",1),"")</f>
        <v>8</v>
      </c>
      <c r="U18" s="75">
        <f>_xlfn.IFERROR(_xlfn.IFS(D18="Forres Harriers",8,F18="Forres Harriers",7,H18="Forres Harriers",6,J18="Forres Harriers",5,L18="Forres Harriers",4,N18="Forres Harriers",3,P18="Forres Harriers",2,R18="Forres Harriers",1),"")</f>
      </c>
      <c r="V18" s="75">
        <f>_xlfn.IFERROR(_xlfn.IFS(D18="Inverness Harriers",8,F18="Inverness Harriers",7,H18="Inverness Harriers",6,J18="Inverness Harriers",5,L18="Inverness Harriers",4,N18="Inverness Harriers",3,P18="Inverness Harriers",2,R18="Inverness Harriers",1),"")</f>
      </c>
      <c r="W18" s="75">
        <f>_xlfn.IFERROR(_xlfn.IFS(D18="Moray RR",8,F18="Moray RR",7,H18="Moray RR",6,J18="Moray RR",5,L18="Moray RR",4,N18="Moray RR",3,P18="Moray RR",2,R18="Moray RR",1),"")</f>
        <v>7</v>
      </c>
      <c r="X18" s="75">
        <f>_xlfn.IFERROR(_xlfn.IFS(D18="Nairn AAC",8,F18="Nairn AAC",7,H18="Nairn AAC",6,J18="Nairn AAC",5,L18="Nairn AAC",4,N18="Nairn AAC",3,P18="Nairn AAC",2,R18="Nairn AAC",1),"")</f>
      </c>
      <c r="Y18" s="75">
        <f>_xlfn.IFERROR(_xlfn.IFS(D18="Ross County AC",8,F18="Ross County AC",7,H18="Ross County AC",6,J18="Ross County AC",5,L18="Ross County AC",4,N18="Ross County AC",3,P18="Ross County AC",2,R18="Ross County AC",1),"")</f>
      </c>
    </row>
    <row r="19" spans="1:25" ht="15.75" thickBot="1">
      <c r="A19" s="30"/>
      <c r="B19" s="3" t="s">
        <v>12</v>
      </c>
      <c r="C19" s="141"/>
      <c r="D19" s="36" t="s">
        <v>979</v>
      </c>
      <c r="E19" s="141"/>
      <c r="F19" s="36" t="s">
        <v>980</v>
      </c>
      <c r="G19" s="141"/>
      <c r="H19" s="36" t="s">
        <v>981</v>
      </c>
      <c r="I19" s="141"/>
      <c r="J19" s="36"/>
      <c r="K19" s="141"/>
      <c r="L19" s="36"/>
      <c r="M19" s="141"/>
      <c r="N19" s="36"/>
      <c r="O19" s="141"/>
      <c r="P19" s="36"/>
      <c r="Q19" s="141"/>
      <c r="R19" s="36"/>
      <c r="S19" s="78"/>
      <c r="T19" s="78"/>
      <c r="U19" s="78"/>
      <c r="V19" s="78"/>
      <c r="W19" s="78"/>
      <c r="X19" s="78"/>
      <c r="Y19" s="78"/>
    </row>
    <row r="20" spans="1:25" ht="15.75" thickBot="1">
      <c r="A20" s="28" t="s">
        <v>839</v>
      </c>
      <c r="B20" s="2" t="s">
        <v>10</v>
      </c>
      <c r="C20" s="33">
        <v>433</v>
      </c>
      <c r="D20" s="35" t="str">
        <f>_xlfn.IFERROR(VLOOKUP(C20,Athletes,9,FALSE),"")</f>
        <v>Amy Colliar</v>
      </c>
      <c r="E20" s="33"/>
      <c r="F20" s="35">
        <f>_xlfn.IFERROR(VLOOKUP(E20,Athletes,9,FALSE),"")</f>
      </c>
      <c r="G20" s="33"/>
      <c r="H20" s="35">
        <f>_xlfn.IFERROR(VLOOKUP(G20,Athletes,9,FALSE),"")</f>
      </c>
      <c r="I20" s="33"/>
      <c r="J20" s="35">
        <f>_xlfn.IFERROR(VLOOKUP(I20,Athletes,9,FALSE),"")</f>
      </c>
      <c r="K20" s="33"/>
      <c r="L20" s="35">
        <f>_xlfn.IFERROR(VLOOKUP(K20,Athletes,9,FALSE),"")</f>
      </c>
      <c r="M20" s="33"/>
      <c r="N20" s="35">
        <f>_xlfn.IFERROR(VLOOKUP(M20,Athletes,9,FALSE),"")</f>
      </c>
      <c r="O20" s="33"/>
      <c r="P20" s="35">
        <f>_xlfn.IFERROR(VLOOKUP(O20,Athletes,9,FALSE),"")</f>
      </c>
      <c r="Q20" s="33"/>
      <c r="R20" s="35">
        <f>_xlfn.IFERROR(VLOOKUP(Q20,Athletes,9,FALSE),"")</f>
      </c>
      <c r="S20" s="76"/>
      <c r="T20" s="76"/>
      <c r="U20" s="76"/>
      <c r="V20" s="76"/>
      <c r="W20" s="76"/>
      <c r="X20" s="76"/>
      <c r="Y20" s="76"/>
    </row>
    <row r="21" spans="1:25" ht="15">
      <c r="A21" s="29" t="s">
        <v>9</v>
      </c>
      <c r="B21" s="1" t="s">
        <v>11</v>
      </c>
      <c r="C21" s="140"/>
      <c r="D21" s="34" t="str">
        <f>_xlfn.IFERROR(VLOOKUP(C20,AthletesClub,11,FALSE),"")</f>
        <v>Inverness Harriers</v>
      </c>
      <c r="E21" s="140"/>
      <c r="F21" s="34">
        <f>_xlfn.IFERROR(VLOOKUP(E20,AthletesClub,11,FALSE),"")</f>
      </c>
      <c r="G21" s="140"/>
      <c r="H21" s="34">
        <f>_xlfn.IFERROR(VLOOKUP(G20,AthletesClub,11,FALSE),"")</f>
      </c>
      <c r="I21" s="140"/>
      <c r="J21" s="34">
        <f>_xlfn.IFERROR(VLOOKUP(I20,AthletesClub,11,FALSE),"")</f>
      </c>
      <c r="K21" s="140"/>
      <c r="L21" s="34">
        <f>_xlfn.IFERROR(VLOOKUP(K20,AthletesClub,11,FALSE),"")</f>
      </c>
      <c r="M21" s="140"/>
      <c r="N21" s="34">
        <f>_xlfn.IFERROR(VLOOKUP(M20,AthletesClub,11,FALSE),"")</f>
      </c>
      <c r="O21" s="140"/>
      <c r="P21" s="34">
        <f>_xlfn.IFERROR(VLOOKUP(O20,AthletesClub,11,FALSE),"")</f>
      </c>
      <c r="Q21" s="140"/>
      <c r="R21" s="34">
        <f>_xlfn.IFERROR(VLOOKUP(Q20,AthletesClub,11,FALSE),"")</f>
      </c>
      <c r="S21" s="75">
        <f>_xlfn.IFERROR(_xlfn.IFS(D21="Elgin AAC",8,F21="Elgin AAC",7,H21="Elgin AAC",6,J21="Elgin AAC",5,L21="Elgin AAC",4,N21="Elgin AAC",3,P21="Elgin AAC",2,R21="Elgin AAC",1),"")</f>
      </c>
      <c r="T21" s="75">
        <f>_xlfn.IFERROR(_xlfn.IFS(D21="East Sutherland",8,F21="East Sutherland",7,H21="East Sutherland",6,J21="East Sutherland",5,L21="East Sutherland",4,N21="East Sutherland",3,P21="East Sutherland",2,R21="East Sutherland",1),"")</f>
      </c>
      <c r="U21" s="75">
        <f>_xlfn.IFERROR(_xlfn.IFS(D21="Forres Harriers",8,F21="Forres Harriers",7,H21="Forres Harriers",6,J21="Forres Harriers",5,L21="Forres Harriers",4,N21="Forres Harriers",3,P21="Forres Harriers",2,R21="Forres Harriers",1),"")</f>
      </c>
      <c r="V21" s="75">
        <f>_xlfn.IFERROR(_xlfn.IFS(D21="Inverness Harriers",8,F21="Inverness Harriers",7,H21="Inverness Harriers",6,J21="Inverness Harriers",5,L21="Inverness Harriers",4,N21="Inverness Harriers",3,P21="Inverness Harriers",2,R21="Inverness Harriers",1),"")</f>
        <v>8</v>
      </c>
      <c r="W21" s="75">
        <f>_xlfn.IFERROR(_xlfn.IFS(D21="Moray RR",8,F21="Moray RR",7,H21="Moray RR",6,J21="Moray RR",5,L21="Moray RR",4,N21="Moray RR",3,P21="Moray RR",2,R21="Moray RR",1),"")</f>
      </c>
      <c r="X21" s="75">
        <f>_xlfn.IFERROR(_xlfn.IFS(D21="Nairn AAC",8,F21="Nairn AAC",7,H21="Nairn AAC",6,J21="Nairn AAC",5,L21="Nairn AAC",4,N21="Nairn AAC",3,P21="Nairn AAC",2,R21="Nairn AAC",1),"")</f>
      </c>
      <c r="Y21" s="75">
        <f>_xlfn.IFERROR(_xlfn.IFS(D21="Ross County AC",8,F21="Ross County AC",7,H21="Ross County AC",6,J21="Ross County AC",5,L21="Ross County AC",4,N21="Ross County AC",3,P21="Ross County AC",2,R21="Ross County AC",1),"")</f>
      </c>
    </row>
    <row r="22" spans="1:25" ht="15.75" thickBot="1">
      <c r="A22" s="30"/>
      <c r="B22" s="3" t="s">
        <v>12</v>
      </c>
      <c r="C22" s="141"/>
      <c r="D22" s="36" t="s">
        <v>1162</v>
      </c>
      <c r="E22" s="141"/>
      <c r="F22" s="36"/>
      <c r="G22" s="141"/>
      <c r="H22" s="36"/>
      <c r="I22" s="141"/>
      <c r="J22" s="36"/>
      <c r="K22" s="141"/>
      <c r="L22" s="36"/>
      <c r="M22" s="141"/>
      <c r="N22" s="36"/>
      <c r="O22" s="141"/>
      <c r="P22" s="36"/>
      <c r="Q22" s="141"/>
      <c r="R22" s="36"/>
      <c r="S22" s="76"/>
      <c r="T22" s="76"/>
      <c r="U22" s="76"/>
      <c r="V22" s="76"/>
      <c r="W22" s="76"/>
      <c r="X22" s="76"/>
      <c r="Y22" s="76"/>
    </row>
    <row r="23" spans="1:25" ht="15.75" thickBot="1">
      <c r="A23" s="28" t="str">
        <f>A20</f>
        <v>Hammer</v>
      </c>
      <c r="B23" s="2" t="s">
        <v>10</v>
      </c>
      <c r="C23" s="33"/>
      <c r="D23" s="35">
        <f>_xlfn.IFERROR(VLOOKUP(C23,Athletes,9,FALSE),"")</f>
      </c>
      <c r="E23" s="33"/>
      <c r="F23" s="35">
        <f>_xlfn.IFERROR(VLOOKUP(E23,Athletes,9,FALSE),"")</f>
      </c>
      <c r="G23" s="33"/>
      <c r="H23" s="35">
        <f>_xlfn.IFERROR(VLOOKUP(G23,Athletes,9,FALSE),"")</f>
      </c>
      <c r="I23" s="33"/>
      <c r="J23" s="35">
        <f>_xlfn.IFERROR(VLOOKUP(I23,Athletes,9,FALSE),"")</f>
      </c>
      <c r="K23" s="33"/>
      <c r="L23" s="35">
        <f>_xlfn.IFERROR(VLOOKUP(K23,Athletes,9,FALSE),"")</f>
      </c>
      <c r="M23" s="33"/>
      <c r="N23" s="35">
        <f>_xlfn.IFERROR(VLOOKUP(M23,Athletes,9,FALSE),"")</f>
      </c>
      <c r="O23" s="33"/>
      <c r="P23" s="35">
        <f>_xlfn.IFERROR(VLOOKUP(O23,Athletes,9,FALSE),"")</f>
      </c>
      <c r="Q23" s="33"/>
      <c r="R23" s="35">
        <f>_xlfn.IFERROR(VLOOKUP(Q23,Athletes,9,FALSE),"")</f>
      </c>
      <c r="S23" s="76"/>
      <c r="T23" s="76"/>
      <c r="U23" s="76"/>
      <c r="V23" s="76"/>
      <c r="W23" s="76"/>
      <c r="X23" s="76"/>
      <c r="Y23" s="76"/>
    </row>
    <row r="24" spans="1:25" ht="15">
      <c r="A24" s="29" t="s">
        <v>13</v>
      </c>
      <c r="B24" s="1" t="s">
        <v>11</v>
      </c>
      <c r="C24" s="140"/>
      <c r="D24" s="34">
        <f>_xlfn.IFERROR(VLOOKUP(C23,AthletesClub,11,FALSE),"")</f>
      </c>
      <c r="E24" s="140"/>
      <c r="F24" s="34">
        <f>_xlfn.IFERROR(VLOOKUP(E23,AthletesClub,11,FALSE),"")</f>
      </c>
      <c r="G24" s="140"/>
      <c r="H24" s="34">
        <f>_xlfn.IFERROR(VLOOKUP(G23,AthletesClub,11,FALSE),"")</f>
      </c>
      <c r="I24" s="140"/>
      <c r="J24" s="34">
        <f>_xlfn.IFERROR(VLOOKUP(I23,AthletesClub,11,FALSE),"")</f>
      </c>
      <c r="K24" s="140"/>
      <c r="L24" s="34">
        <f>_xlfn.IFERROR(VLOOKUP(K23,AthletesClub,11,FALSE),"")</f>
      </c>
      <c r="M24" s="140"/>
      <c r="N24" s="34">
        <f>_xlfn.IFERROR(VLOOKUP(M23,AthletesClub,11,FALSE),"")</f>
      </c>
      <c r="O24" s="140"/>
      <c r="P24" s="34">
        <f>_xlfn.IFERROR(VLOOKUP(O23,AthletesClub,11,FALSE),"")</f>
      </c>
      <c r="Q24" s="140"/>
      <c r="R24" s="34">
        <f>_xlfn.IFERROR(VLOOKUP(Q23,AthletesClub,11,FALSE),"")</f>
      </c>
      <c r="S24" s="75">
        <f>_xlfn.IFERROR(_xlfn.IFS(D24="Elgin AAC",8,F24="Elgin AAC",7,H24="Elgin AAC",6,J24="Elgin AAC",5,L24="Elgin AAC",4,N24="Elgin AAC",3,P24="Elgin AAC",2,R24="Elgin AAC",1),"")</f>
      </c>
      <c r="T24" s="75">
        <f>_xlfn.IFERROR(_xlfn.IFS(D24="East Sutherland",8,F24="East Sutherland",7,H24="East Sutherland",6,J24="East Sutherland",5,L24="East Sutherland",4,N24="East Sutherland",3,P24="East Sutherland",2,R24="East Sutherland",1),"")</f>
      </c>
      <c r="U24" s="75">
        <f>_xlfn.IFERROR(_xlfn.IFS(D24="Forres Harriers",8,F24="Forres Harriers",7,H24="Forres Harriers",6,J24="Forres Harriers",5,L24="Forres Harriers",4,N24="Forres Harriers",3,P24="Forres Harriers",2,R24="Forres Harriers",1),"")</f>
      </c>
      <c r="V24" s="75">
        <f>_xlfn.IFERROR(_xlfn.IFS(D24="Inverness Harriers",8,F24="Inverness Harriers",7,H24="Inverness Harriers",6,J24="Inverness Harriers",5,L24="Inverness Harriers",4,N24="Inverness Harriers",3,P24="Inverness Harriers",2,R24="Inverness Harriers",1),"")</f>
      </c>
      <c r="W24" s="75">
        <f>_xlfn.IFERROR(_xlfn.IFS(D24="Moray RR",8,F24="Moray RR",7,H24="Moray RR",6,J24="Moray RR",5,L24="Moray RR",4,N24="Moray RR",3,P24="Moray RR",2,R24="Moray RR",1),"")</f>
      </c>
      <c r="X24" s="75">
        <f>_xlfn.IFERROR(_xlfn.IFS(D24="Nairn AAC",8,F24="Nairn AAC",7,H24="Nairn AAC",6,J24="Nairn AAC",5,L24="Nairn AAC",4,N24="Nairn AAC",3,P24="Nairn AAC",2,R24="Nairn AAC",1),"")</f>
      </c>
      <c r="Y24" s="75">
        <f>_xlfn.IFERROR(_xlfn.IFS(D24="Ross County AC",8,F24="Ross County AC",7,H24="Ross County AC",6,J24="Ross County AC",5,L24="Ross County AC",4,N24="Ross County AC",3,P24="Ross County AC",2,R24="Ross County AC",1),"")</f>
      </c>
    </row>
    <row r="25" spans="1:25" ht="15.75" thickBot="1">
      <c r="A25" s="30"/>
      <c r="B25" s="3" t="s">
        <v>12</v>
      </c>
      <c r="C25" s="141"/>
      <c r="D25" s="36"/>
      <c r="E25" s="141"/>
      <c r="F25" s="36"/>
      <c r="G25" s="141"/>
      <c r="H25" s="36"/>
      <c r="I25" s="141"/>
      <c r="J25" s="36"/>
      <c r="K25" s="141"/>
      <c r="L25" s="36"/>
      <c r="M25" s="141"/>
      <c r="N25" s="36"/>
      <c r="O25" s="141"/>
      <c r="P25" s="36"/>
      <c r="Q25" s="141"/>
      <c r="R25" s="36"/>
      <c r="S25" s="78"/>
      <c r="T25" s="78"/>
      <c r="U25" s="78"/>
      <c r="V25" s="78"/>
      <c r="W25" s="78"/>
      <c r="X25" s="78"/>
      <c r="Y25" s="78"/>
    </row>
    <row r="26" spans="1:25" ht="15.75" thickBot="1">
      <c r="A26" s="28" t="s">
        <v>793</v>
      </c>
      <c r="B26" s="2" t="s">
        <v>10</v>
      </c>
      <c r="C26" s="33">
        <v>726</v>
      </c>
      <c r="D26" s="35" t="str">
        <f>_xlfn.IFERROR(VLOOKUP(C26,Athletes,9,FALSE),"")</f>
        <v>Kirsten Leeper</v>
      </c>
      <c r="E26" s="33">
        <v>150</v>
      </c>
      <c r="F26" s="35" t="str">
        <f>_xlfn.IFERROR(VLOOKUP(E26,Athletes,9,FALSE),"")</f>
        <v>Megan McKay</v>
      </c>
      <c r="G26" s="33">
        <v>527</v>
      </c>
      <c r="H26" s="35" t="str">
        <f>_xlfn.IFERROR(VLOOKUP(G26,Athletes,9,FALSE),"")</f>
        <v>NiamhWhelan</v>
      </c>
      <c r="I26" s="33"/>
      <c r="J26" s="35">
        <f>_xlfn.IFERROR(VLOOKUP(I26,Athletes,9,FALSE),"")</f>
      </c>
      <c r="K26" s="33"/>
      <c r="L26" s="35">
        <f>_xlfn.IFERROR(VLOOKUP(K26,Athletes,9,FALSE),"")</f>
      </c>
      <c r="M26" s="33"/>
      <c r="N26" s="35">
        <f>_xlfn.IFERROR(VLOOKUP(M26,Athletes,9,FALSE),"")</f>
      </c>
      <c r="O26" s="33"/>
      <c r="P26" s="35">
        <f>_xlfn.IFERROR(VLOOKUP(O26,Athletes,9,FALSE),"")</f>
      </c>
      <c r="Q26" s="33"/>
      <c r="R26" s="35">
        <f>_xlfn.IFERROR(VLOOKUP(Q26,Athletes,9,FALSE),"")</f>
      </c>
      <c r="S26" s="76"/>
      <c r="T26" s="76"/>
      <c r="U26" s="76"/>
      <c r="V26" s="76"/>
      <c r="W26" s="76"/>
      <c r="X26" s="76"/>
      <c r="Y26" s="76"/>
    </row>
    <row r="27" spans="1:25" ht="15">
      <c r="A27" s="29" t="s">
        <v>9</v>
      </c>
      <c r="B27" s="1" t="s">
        <v>11</v>
      </c>
      <c r="C27" s="140"/>
      <c r="D27" s="34" t="str">
        <f>_xlfn.IFERROR(VLOOKUP(C26,AthletesClub,11,FALSE),"")</f>
        <v>Ross County AC</v>
      </c>
      <c r="E27" s="140"/>
      <c r="F27" s="34" t="str">
        <f>_xlfn.IFERROR(VLOOKUP(E26,AthletesClub,11,FALSE),"")</f>
        <v>Elgin AAC</v>
      </c>
      <c r="G27" s="140"/>
      <c r="H27" s="34" t="str">
        <f>_xlfn.IFERROR(VLOOKUP(G26,AthletesClub,11,FALSE),"")</f>
        <v>Moray RR</v>
      </c>
      <c r="I27" s="140"/>
      <c r="J27" s="34">
        <f>_xlfn.IFERROR(VLOOKUP(I26,AthletesClub,11,FALSE),"")</f>
      </c>
      <c r="K27" s="140"/>
      <c r="L27" s="34">
        <f>_xlfn.IFERROR(VLOOKUP(K26,AthletesClub,11,FALSE),"")</f>
      </c>
      <c r="M27" s="140"/>
      <c r="N27" s="34">
        <f>_xlfn.IFERROR(VLOOKUP(M26,AthletesClub,11,FALSE),"")</f>
      </c>
      <c r="O27" s="140"/>
      <c r="P27" s="34">
        <f>_xlfn.IFERROR(VLOOKUP(O26,AthletesClub,11,FALSE),"")</f>
      </c>
      <c r="Q27" s="140"/>
      <c r="R27" s="34">
        <f>_xlfn.IFERROR(VLOOKUP(Q26,AthletesClub,11,FALSE),"")</f>
      </c>
      <c r="S27" s="75">
        <f>_xlfn.IFERROR(_xlfn.IFS(D27="Elgin AAC",8,F27="Elgin AAC",7,H27="Elgin AAC",6,J27="Elgin AAC",5,L27="Elgin AAC",4,N27="Elgin AAC",3,P27="Elgin AAC",2,R27="Elgin AAC",1),"")</f>
        <v>7</v>
      </c>
      <c r="T27" s="75">
        <f>_xlfn.IFERROR(_xlfn.IFS(D27="East Sutherland",8,F27="East Sutherland",7,H27="East Sutherland",6,J27="East Sutherland",5,L27="East Sutherland",4,N27="East Sutherland",3,P27="East Sutherland",2,R27="East Sutherland",1),"")</f>
      </c>
      <c r="U27" s="75">
        <f>_xlfn.IFERROR(_xlfn.IFS(D27="Forres Harriers",8,F27="Forres Harriers",7,H27="Forres Harriers",6,J27="Forres Harriers",5,L27="Forres Harriers",4,N27="Forres Harriers",3,P27="Forres Harriers",2,R27="Forres Harriers",1),"")</f>
      </c>
      <c r="V27" s="75">
        <f>_xlfn.IFERROR(_xlfn.IFS(D27="Inverness Harriers",8,F27="Inverness Harriers",7,H27="Inverness Harriers",6,J27="Inverness Harriers",5,L27="Inverness Harriers",4,N27="Inverness Harriers",3,P27="Inverness Harriers",2,R27="Inverness Harriers",1),"")</f>
      </c>
      <c r="W27" s="75">
        <f>_xlfn.IFERROR(_xlfn.IFS(D27="Moray RR",8,F27="Moray RR",7,H27="Moray RR",6,J27="Moray RR",5,L27="Moray RR",4,N27="Moray RR",3,P27="Moray RR",2,R27="Moray RR",1),"")</f>
        <v>6</v>
      </c>
      <c r="X27" s="75">
        <f>_xlfn.IFERROR(_xlfn.IFS(D27="Nairn AAC",8,F27="Nairn AAC",7,H27="Nairn AAC",6,J27="Nairn AAC",5,L27="Nairn AAC",4,N27="Nairn AAC",3,P27="Nairn AAC",2,R27="Nairn AAC",1),"")</f>
      </c>
      <c r="Y27" s="75">
        <f>_xlfn.IFERROR(_xlfn.IFS(D27="Ross County AC",8,F27="Ross County AC",7,H27="Ross County AC",6,J27="Ross County AC",5,L27="Ross County AC",4,N27="Ross County AC",3,P27="Ross County AC",2,R27="Ross County AC",1),"")</f>
        <v>8</v>
      </c>
    </row>
    <row r="28" spans="1:25" ht="15.75" thickBot="1">
      <c r="A28" s="30"/>
      <c r="B28" s="3" t="s">
        <v>12</v>
      </c>
      <c r="C28" s="141"/>
      <c r="D28" s="36" t="s">
        <v>1029</v>
      </c>
      <c r="E28" s="141"/>
      <c r="F28" s="36" t="s">
        <v>1044</v>
      </c>
      <c r="G28" s="141"/>
      <c r="H28" s="36" t="s">
        <v>1045</v>
      </c>
      <c r="I28" s="141"/>
      <c r="J28" s="36"/>
      <c r="K28" s="141"/>
      <c r="L28" s="36"/>
      <c r="M28" s="141"/>
      <c r="N28" s="36"/>
      <c r="O28" s="141"/>
      <c r="P28" s="36"/>
      <c r="Q28" s="141"/>
      <c r="R28" s="36"/>
      <c r="S28" s="76"/>
      <c r="T28" s="76"/>
      <c r="U28" s="76"/>
      <c r="V28" s="76"/>
      <c r="W28" s="76"/>
      <c r="X28" s="76"/>
      <c r="Y28" s="76"/>
    </row>
    <row r="29" spans="1:25" ht="15.75" thickBot="1">
      <c r="A29" s="28" t="str">
        <f>A26</f>
        <v>Long Jump</v>
      </c>
      <c r="B29" s="2" t="s">
        <v>10</v>
      </c>
      <c r="C29" s="33">
        <v>731</v>
      </c>
      <c r="D29" s="35" t="str">
        <f>_xlfn.IFERROR(VLOOKUP(C29,Athletes,9,FALSE),"")</f>
        <v>Morag Hickey</v>
      </c>
      <c r="E29" s="33">
        <v>148</v>
      </c>
      <c r="F29" s="35" t="str">
        <f>_xlfn.IFERROR(VLOOKUP(E29,Athletes,9,FALSE),"")</f>
        <v>Sophia Bokor</v>
      </c>
      <c r="G29" s="33"/>
      <c r="H29" s="35">
        <f>_xlfn.IFERROR(VLOOKUP(G29,Athletes,9,FALSE),"")</f>
      </c>
      <c r="I29" s="33"/>
      <c r="J29" s="35">
        <f>_xlfn.IFERROR(VLOOKUP(I29,Athletes,9,FALSE),"")</f>
      </c>
      <c r="K29" s="33"/>
      <c r="L29" s="35">
        <f>_xlfn.IFERROR(VLOOKUP(K29,Athletes,9,FALSE),"")</f>
      </c>
      <c r="M29" s="33"/>
      <c r="N29" s="35">
        <f>_xlfn.IFERROR(VLOOKUP(M29,Athletes,9,FALSE),"")</f>
      </c>
      <c r="O29" s="33"/>
      <c r="P29" s="35">
        <f>_xlfn.IFERROR(VLOOKUP(O29,Athletes,9,FALSE),"")</f>
      </c>
      <c r="Q29" s="33"/>
      <c r="R29" s="35">
        <f>_xlfn.IFERROR(VLOOKUP(Q29,Athletes,9,FALSE),"")</f>
      </c>
      <c r="S29" s="76"/>
      <c r="T29" s="76"/>
      <c r="U29" s="76"/>
      <c r="V29" s="76"/>
      <c r="W29" s="76"/>
      <c r="X29" s="76"/>
      <c r="Y29" s="76"/>
    </row>
    <row r="30" spans="1:25" ht="15">
      <c r="A30" s="29" t="s">
        <v>13</v>
      </c>
      <c r="B30" s="1" t="s">
        <v>11</v>
      </c>
      <c r="C30" s="140"/>
      <c r="D30" s="34" t="str">
        <f>_xlfn.IFERROR(VLOOKUP(C29,AthletesClub,11,FALSE),"")</f>
        <v>Ross County AC</v>
      </c>
      <c r="E30" s="140"/>
      <c r="F30" s="34" t="str">
        <f>_xlfn.IFERROR(VLOOKUP(E29,AthletesClub,11,FALSE),"")</f>
        <v>Elgin AAC</v>
      </c>
      <c r="G30" s="140"/>
      <c r="H30" s="34">
        <f>_xlfn.IFERROR(VLOOKUP(G29,AthletesClub,11,FALSE),"")</f>
      </c>
      <c r="I30" s="140"/>
      <c r="J30" s="34">
        <f>_xlfn.IFERROR(VLOOKUP(I29,AthletesClub,11,FALSE),"")</f>
      </c>
      <c r="K30" s="140"/>
      <c r="L30" s="34">
        <f>_xlfn.IFERROR(VLOOKUP(K29,AthletesClub,11,FALSE),"")</f>
      </c>
      <c r="M30" s="140"/>
      <c r="N30" s="34">
        <f>_xlfn.IFERROR(VLOOKUP(M29,AthletesClub,11,FALSE),"")</f>
      </c>
      <c r="O30" s="140"/>
      <c r="P30" s="34">
        <f>_xlfn.IFERROR(VLOOKUP(O29,AthletesClub,11,FALSE),"")</f>
      </c>
      <c r="Q30" s="140"/>
      <c r="R30" s="34">
        <f>_xlfn.IFERROR(VLOOKUP(Q29,AthletesClub,11,FALSE),"")</f>
      </c>
      <c r="S30" s="75">
        <f>_xlfn.IFERROR(_xlfn.IFS(D30="Elgin AAC",8,F30="Elgin AAC",7,H30="Elgin AAC",6,J30="Elgin AAC",5,L30="Elgin AAC",4,N30="Elgin AAC",3,P30="Elgin AAC",2,R30="Elgin AAC",1),"")</f>
        <v>7</v>
      </c>
      <c r="T30" s="75">
        <f>_xlfn.IFERROR(_xlfn.IFS(D30="East Sutherland",8,F30="East Sutherland",7,H30="East Sutherland",6,J30="East Sutherland",5,L30="East Sutherland",4,N30="East Sutherland",3,P30="East Sutherland",2,R30="East Sutherland",1),"")</f>
      </c>
      <c r="U30" s="75">
        <f>_xlfn.IFERROR(_xlfn.IFS(D30="Forres Harriers",8,F30="Forres Harriers",7,H30="Forres Harriers",6,J30="Forres Harriers",5,L30="Forres Harriers",4,N30="Forres Harriers",3,P30="Forres Harriers",2,R30="Forres Harriers",1),"")</f>
      </c>
      <c r="V30" s="75">
        <f>_xlfn.IFERROR(_xlfn.IFS(D30="Inverness Harriers",8,F30="Inverness Harriers",7,H30="Inverness Harriers",6,J30="Inverness Harriers",5,L30="Inverness Harriers",4,N30="Inverness Harriers",3,P30="Inverness Harriers",2,R30="Inverness Harriers",1),"")</f>
      </c>
      <c r="W30" s="75">
        <f>_xlfn.IFERROR(_xlfn.IFS(D30="Moray RR",8,F30="Moray RR",7,H30="Moray RR",6,J30="Moray RR",5,L30="Moray RR",4,N30="Moray RR",3,P30="Moray RR",2,R30="Moray RR",1),"")</f>
      </c>
      <c r="X30" s="75">
        <f>_xlfn.IFERROR(_xlfn.IFS(D30="Nairn AAC",8,F30="Nairn AAC",7,H30="Nairn AAC",6,J30="Nairn AAC",5,L30="Nairn AAC",4,N30="Nairn AAC",3,P30="Nairn AAC",2,R30="Nairn AAC",1),"")</f>
      </c>
      <c r="Y30" s="75">
        <f>_xlfn.IFERROR(_xlfn.IFS(D30="Ross County AC",8,F30="Ross County AC",7,H30="Ross County AC",6,J30="Ross County AC",5,L30="Ross County AC",4,N30="Ross County AC",3,P30="Ross County AC",2,R30="Ross County AC",1),"")</f>
        <v>8</v>
      </c>
    </row>
    <row r="31" spans="1:25" ht="15.75" thickBot="1">
      <c r="A31" s="30"/>
      <c r="B31" s="3" t="s">
        <v>12</v>
      </c>
      <c r="C31" s="141"/>
      <c r="D31" s="36" t="s">
        <v>1046</v>
      </c>
      <c r="E31" s="141"/>
      <c r="F31" s="36" t="s">
        <v>1048</v>
      </c>
      <c r="G31" s="141"/>
      <c r="H31" s="36"/>
      <c r="I31" s="141"/>
      <c r="J31" s="36"/>
      <c r="K31" s="141"/>
      <c r="L31" s="36"/>
      <c r="M31" s="141"/>
      <c r="N31" s="36"/>
      <c r="O31" s="141"/>
      <c r="P31" s="36"/>
      <c r="Q31" s="141"/>
      <c r="R31" s="36"/>
      <c r="S31" s="78"/>
      <c r="T31" s="78"/>
      <c r="U31" s="78"/>
      <c r="V31" s="78"/>
      <c r="W31" s="78"/>
      <c r="X31" s="78"/>
      <c r="Y31" s="78"/>
    </row>
    <row r="32" spans="1:25" ht="15.75" thickBot="1">
      <c r="A32" s="28" t="s">
        <v>790</v>
      </c>
      <c r="B32" s="2" t="s">
        <v>10</v>
      </c>
      <c r="C32" s="33">
        <v>499</v>
      </c>
      <c r="D32" s="35">
        <f>_xlfn.IFERROR(VLOOKUP(C32,Athletes,9,FALSE),"")</f>
        <v>0</v>
      </c>
      <c r="E32" s="33">
        <v>199</v>
      </c>
      <c r="F32" s="35" t="str">
        <f>_xlfn.IFERROR(VLOOKUP(E32,Athletes,9,FALSE),"")</f>
        <v> </v>
      </c>
      <c r="G32" s="33">
        <v>899</v>
      </c>
      <c r="H32" s="35">
        <f>_xlfn.IFERROR(VLOOKUP(G32,Athletes,9,FALSE),"")</f>
        <v>0</v>
      </c>
      <c r="I32" s="33"/>
      <c r="J32" s="35">
        <f>_xlfn.IFERROR(VLOOKUP(I32,Athletes,9,FALSE),"")</f>
      </c>
      <c r="K32" s="33"/>
      <c r="L32" s="35">
        <f>_xlfn.IFERROR(VLOOKUP(K32,Athletes,9,FALSE),"")</f>
      </c>
      <c r="M32" s="33"/>
      <c r="N32" s="35">
        <f>_xlfn.IFERROR(VLOOKUP(M32,Athletes,9,FALSE),"")</f>
      </c>
      <c r="O32" s="33"/>
      <c r="P32" s="35">
        <f>_xlfn.IFERROR(VLOOKUP(O32,Athletes,9,FALSE),"")</f>
      </c>
      <c r="Q32" s="33"/>
      <c r="R32" s="35">
        <f>_xlfn.IFERROR(VLOOKUP(Q32,Athletes,9,FALSE),"")</f>
      </c>
      <c r="S32" s="76"/>
      <c r="T32" s="76"/>
      <c r="U32" s="76"/>
      <c r="V32" s="76"/>
      <c r="W32" s="76"/>
      <c r="X32" s="76"/>
      <c r="Y32" s="76"/>
    </row>
    <row r="33" spans="1:25" ht="15">
      <c r="A33" s="29" t="s">
        <v>842</v>
      </c>
      <c r="B33" s="1" t="s">
        <v>11</v>
      </c>
      <c r="C33" s="140"/>
      <c r="D33" s="34" t="str">
        <f>_xlfn.IFERROR(VLOOKUP(C32,AthletesClub,11,FALSE),"")</f>
        <v>Inverness Harriers</v>
      </c>
      <c r="E33" s="140"/>
      <c r="F33" s="34" t="str">
        <f>_xlfn.IFERROR(VLOOKUP(E32,AthletesClub,11,FALSE),"")</f>
        <v>Elgin AAC</v>
      </c>
      <c r="G33" s="140"/>
      <c r="H33" s="34" t="str">
        <f>_xlfn.IFERROR(VLOOKUP(G32,AthletesClub,11,FALSE),"")</f>
        <v>East Sutherland</v>
      </c>
      <c r="I33" s="140"/>
      <c r="J33" s="34">
        <f>_xlfn.IFERROR(VLOOKUP(I32,AthletesClub,11,FALSE),"")</f>
      </c>
      <c r="K33" s="140"/>
      <c r="L33" s="34">
        <f>_xlfn.IFERROR(VLOOKUP(K32,AthletesClub,11,FALSE),"")</f>
      </c>
      <c r="M33" s="140"/>
      <c r="N33" s="34">
        <f>_xlfn.IFERROR(VLOOKUP(M32,AthletesClub,11,FALSE),"")</f>
      </c>
      <c r="O33" s="140"/>
      <c r="P33" s="34">
        <f>_xlfn.IFERROR(VLOOKUP(O32,AthletesClub,11,FALSE),"")</f>
      </c>
      <c r="Q33" s="140"/>
      <c r="R33" s="34">
        <f>_xlfn.IFERROR(VLOOKUP(Q32,AthletesClub,11,FALSE),"")</f>
      </c>
      <c r="S33" s="75">
        <f>_xlfn.IFERROR(_xlfn.IFS(D33="Elgin AAC",8,F33="Elgin AAC",7,H33="Elgin AAC",6,J33="Elgin AAC",5,L33="Elgin AAC",4,N33="Elgin AAC",3,P33="Elgin AAC",2,R33="Elgin AAC",1),"")</f>
        <v>7</v>
      </c>
      <c r="T33" s="75">
        <f>_xlfn.IFERROR(_xlfn.IFS(D33="East Sutherland",8,F33="East Sutherland",7,H33="East Sutherland",6,J33="East Sutherland",5,L33="East Sutherland",4,N33="East Sutherland",3,P33="East Sutherland",2,R33="East Sutherland",1),"")</f>
        <v>6</v>
      </c>
      <c r="U33" s="75">
        <f>_xlfn.IFERROR(_xlfn.IFS(D33="Forres Harriers",8,F33="Forres Harriers",7,H33="Forres Harriers",6,J33="Forres Harriers",5,L33="Forres Harriers",4,N33="Forres Harriers",3,P33="Forres Harriers",2,R33="Forres Harriers",1),"")</f>
      </c>
      <c r="V33" s="75">
        <f>_xlfn.IFERROR(_xlfn.IFS(D33="Inverness Harriers",8,F33="Inverness Harriers",7,H33="Inverness Harriers",6,J33="Inverness Harriers",5,L33="Inverness Harriers",4,N33="Inverness Harriers",3,P33="Inverness Harriers",2,R33="Inverness Harriers",1),"")</f>
        <v>8</v>
      </c>
      <c r="W33" s="75">
        <f>_xlfn.IFERROR(_xlfn.IFS(D33="Moray RR",8,F33="Moray RR",7,H33="Moray RR",6,J33="Moray RR",5,L33="Moray RR",4,N33="Moray RR",3,P33="Moray RR",2,R33="Moray RR",1),"")</f>
      </c>
      <c r="X33" s="75">
        <f>_xlfn.IFERROR(_xlfn.IFS(D33="Nairn AAC",8,F33="Nairn AAC",7,H33="Nairn AAC",6,J33="Nairn AAC",5,L33="Nairn AAC",4,N33="Nairn AAC",3,P33="Nairn AAC",2,R33="Nairn AAC",1),"")</f>
      </c>
      <c r="Y33" s="75">
        <f>_xlfn.IFERROR(_xlfn.IFS(D33="Ross County AC",8,F33="Ross County AC",7,H33="Ross County AC",6,J33="Ross County AC",5,L33="Ross County AC",4,N33="Ross County AC",3,P33="Ross County AC",2,R33="Ross County AC",1),"")</f>
      </c>
    </row>
    <row r="34" spans="1:25" ht="15.75" thickBot="1">
      <c r="A34" s="30"/>
      <c r="B34" s="3" t="s">
        <v>12</v>
      </c>
      <c r="C34" s="141"/>
      <c r="D34" s="36">
        <v>55.08</v>
      </c>
      <c r="E34" s="141"/>
      <c r="F34" s="36">
        <v>57.37</v>
      </c>
      <c r="G34" s="141"/>
      <c r="H34" s="36">
        <v>57.74</v>
      </c>
      <c r="I34" s="141"/>
      <c r="J34" s="36"/>
      <c r="K34" s="141"/>
      <c r="L34" s="36"/>
      <c r="M34" s="141"/>
      <c r="N34" s="36"/>
      <c r="O34" s="141"/>
      <c r="P34" s="36"/>
      <c r="Q34" s="141"/>
      <c r="R34" s="36"/>
      <c r="S34" s="77"/>
      <c r="T34" s="77"/>
      <c r="U34" s="77"/>
      <c r="V34" s="77"/>
      <c r="W34" s="77"/>
      <c r="X34" s="77"/>
      <c r="Y34" s="77"/>
    </row>
    <row r="35" spans="19:25" ht="15.75" thickBot="1">
      <c r="S35" s="82">
        <f>SUM(S2:S34)</f>
        <v>60</v>
      </c>
      <c r="T35" s="82">
        <f>SUM(T2:T34)</f>
        <v>27</v>
      </c>
      <c r="U35" s="82">
        <f>SUM(U2:U34)</f>
        <v>0</v>
      </c>
      <c r="V35" s="82">
        <f>SUM(V2:V34)</f>
        <v>38</v>
      </c>
      <c r="W35" s="82">
        <f>SUM(W2:W34)</f>
        <v>33</v>
      </c>
      <c r="X35" s="82">
        <f>SUM(X3,X6,X9,X12,X15,X18,X21,X24,X27,X30,X33)</f>
        <v>0</v>
      </c>
      <c r="Y35" s="83">
        <f>SUM(Y2:Y34)</f>
        <v>28</v>
      </c>
    </row>
    <row r="36" spans="19:25" ht="16.5" thickBot="1">
      <c r="S36" s="84">
        <f>RANK(S35,S35:Y35,0)</f>
        <v>1</v>
      </c>
      <c r="T36" s="84">
        <f>RANK(T35,S35:Y35,0)</f>
        <v>5</v>
      </c>
      <c r="U36" s="84">
        <f>RANK(U35,S35:Y35,0)</f>
        <v>6</v>
      </c>
      <c r="V36" s="84">
        <f>RANK(V35,S35:Y35,0)</f>
        <v>2</v>
      </c>
      <c r="W36" s="84">
        <f>RANK(W35,S35:Y35,0)</f>
        <v>3</v>
      </c>
      <c r="X36" s="84">
        <f>RANK(X35,S35:Y35,0)</f>
        <v>6</v>
      </c>
      <c r="Y36" s="85">
        <f>RANK(Y35,S35:Y35,0)</f>
        <v>4</v>
      </c>
    </row>
    <row r="37" spans="19:25" ht="15">
      <c r="S37" s="86" t="s">
        <v>2</v>
      </c>
      <c r="T37" s="87" t="s">
        <v>3</v>
      </c>
      <c r="U37" s="87" t="s">
        <v>4</v>
      </c>
      <c r="V37" s="87" t="s">
        <v>5</v>
      </c>
      <c r="W37" s="87" t="s">
        <v>6</v>
      </c>
      <c r="X37" s="87" t="s">
        <v>7</v>
      </c>
      <c r="Y37" s="87" t="s">
        <v>8</v>
      </c>
    </row>
  </sheetData>
  <sheetProtection password="CC51" sheet="1" selectLockedCells="1"/>
  <mergeCells count="8">
    <mergeCell ref="O1:P1"/>
    <mergeCell ref="Q1:R1"/>
    <mergeCell ref="C1:D1"/>
    <mergeCell ref="E1:F1"/>
    <mergeCell ref="G1:H1"/>
    <mergeCell ref="I1:J1"/>
    <mergeCell ref="K1:L1"/>
    <mergeCell ref="M1:N1"/>
  </mergeCells>
  <dataValidations count="1">
    <dataValidation type="list" allowBlank="1" showInputMessage="1" showErrorMessage="1" sqref="F35">
      <formula1>"Elgin,Forres,Inverness,Moray RR,Nairn,Ross County,East Sutherland"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</sheetPr>
  <dimension ref="A1:Y37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0.140625" style="0" bestFit="1" customWidth="1"/>
    <col min="3" max="3" width="5.28125" style="0" bestFit="1" customWidth="1"/>
    <col min="4" max="4" width="19.7109375" style="0" bestFit="1" customWidth="1"/>
    <col min="5" max="5" width="5.28125" style="0" bestFit="1" customWidth="1"/>
    <col min="6" max="6" width="20.7109375" style="0" customWidth="1"/>
    <col min="7" max="7" width="5.28125" style="0" bestFit="1" customWidth="1"/>
    <col min="8" max="8" width="20.7109375" style="0" customWidth="1"/>
    <col min="9" max="9" width="5.28125" style="0" bestFit="1" customWidth="1"/>
    <col min="10" max="10" width="20.7109375" style="0" customWidth="1"/>
    <col min="11" max="11" width="5.28125" style="0" bestFit="1" customWidth="1"/>
    <col min="12" max="12" width="20.7109375" style="0" customWidth="1"/>
    <col min="13" max="13" width="5.28125" style="0" bestFit="1" customWidth="1"/>
    <col min="14" max="14" width="20.7109375" style="0" customWidth="1"/>
    <col min="15" max="15" width="5.28125" style="0" bestFit="1" customWidth="1"/>
    <col min="16" max="16" width="20.7109375" style="0" customWidth="1"/>
    <col min="17" max="17" width="5.28125" style="0" bestFit="1" customWidth="1"/>
    <col min="18" max="18" width="20.7109375" style="0" customWidth="1"/>
  </cols>
  <sheetData>
    <row r="1" spans="1:25" ht="15.75" thickBot="1">
      <c r="A1" s="27" t="s">
        <v>0</v>
      </c>
      <c r="B1" s="27" t="s">
        <v>23</v>
      </c>
      <c r="C1" s="201" t="s">
        <v>782</v>
      </c>
      <c r="D1" s="202"/>
      <c r="E1" s="201" t="s">
        <v>783</v>
      </c>
      <c r="F1" s="202"/>
      <c r="G1" s="204" t="s">
        <v>784</v>
      </c>
      <c r="H1" s="205"/>
      <c r="I1" s="201" t="s">
        <v>785</v>
      </c>
      <c r="J1" s="202"/>
      <c r="K1" s="204" t="s">
        <v>786</v>
      </c>
      <c r="L1" s="205"/>
      <c r="M1" s="204" t="s">
        <v>787</v>
      </c>
      <c r="N1" s="205"/>
      <c r="O1" s="201" t="s">
        <v>788</v>
      </c>
      <c r="P1" s="202"/>
      <c r="Q1" s="201" t="s">
        <v>789</v>
      </c>
      <c r="R1" s="203"/>
      <c r="S1" s="80" t="s">
        <v>2</v>
      </c>
      <c r="T1" s="81" t="s">
        <v>3</v>
      </c>
      <c r="U1" s="81" t="s">
        <v>4</v>
      </c>
      <c r="V1" s="81" t="s">
        <v>5</v>
      </c>
      <c r="W1" s="81" t="s">
        <v>6</v>
      </c>
      <c r="X1" s="81" t="s">
        <v>7</v>
      </c>
      <c r="Y1" s="81" t="s">
        <v>8</v>
      </c>
    </row>
    <row r="2" spans="1:25" ht="15.75" thickBot="1">
      <c r="A2" s="28" t="s">
        <v>840</v>
      </c>
      <c r="B2" s="31" t="s">
        <v>10</v>
      </c>
      <c r="C2" s="33">
        <v>474</v>
      </c>
      <c r="D2" s="35" t="str">
        <f>_xlfn.IFERROR(VLOOKUP(C2,Athletes,9,FALSE),"")</f>
        <v>Gillian Gordon</v>
      </c>
      <c r="E2" s="33">
        <v>152</v>
      </c>
      <c r="F2" s="35" t="str">
        <f>_xlfn.IFERROR(VLOOKUP(E2,Athletes,9,FALSE),"")</f>
        <v>Mairi Weir</v>
      </c>
      <c r="G2" s="33"/>
      <c r="H2" s="35">
        <f>_xlfn.IFERROR(VLOOKUP(G2,Athletes,9,FALSE),"")</f>
      </c>
      <c r="I2" s="33"/>
      <c r="J2" s="35">
        <f>_xlfn.IFERROR(VLOOKUP(I2,Athletes,9,FALSE),"")</f>
      </c>
      <c r="K2" s="33"/>
      <c r="L2" s="35">
        <f>_xlfn.IFERROR(VLOOKUP(K2,Athletes,9,FALSE),"")</f>
      </c>
      <c r="M2" s="33"/>
      <c r="N2" s="35">
        <f>_xlfn.IFERROR(VLOOKUP(M2,Athletes,9,FALSE),"")</f>
      </c>
      <c r="O2" s="33"/>
      <c r="P2" s="35">
        <f>_xlfn.IFERROR(VLOOKUP(O2,Athletes,9,FALSE),"")</f>
      </c>
      <c r="Q2" s="33"/>
      <c r="R2" s="35">
        <f>_xlfn.IFERROR(VLOOKUP(Q2,Athletes,9,FALSE),"")</f>
      </c>
      <c r="S2" s="73"/>
      <c r="T2" s="74"/>
      <c r="U2" s="74"/>
      <c r="V2" s="74"/>
      <c r="W2" s="74"/>
      <c r="X2" s="74"/>
      <c r="Y2" s="74"/>
    </row>
    <row r="3" spans="1:25" ht="15">
      <c r="A3" s="29" t="s">
        <v>9</v>
      </c>
      <c r="B3" s="1" t="s">
        <v>11</v>
      </c>
      <c r="C3" s="140"/>
      <c r="D3" s="34" t="str">
        <f>_xlfn.IFERROR(VLOOKUP(C2,AthletesClub,11,FALSE),"")</f>
        <v>Inverness Harriers</v>
      </c>
      <c r="E3" s="140"/>
      <c r="F3" s="34" t="str">
        <f>_xlfn.IFERROR(VLOOKUP(E2,AthletesClub,11,FALSE),"")</f>
        <v>Elgin AAC</v>
      </c>
      <c r="G3" s="140"/>
      <c r="H3" s="34">
        <f>_xlfn.IFERROR(VLOOKUP(G2,AthletesClub,11,FALSE),"")</f>
      </c>
      <c r="I3" s="140"/>
      <c r="J3" s="34">
        <f>_xlfn.IFERROR(VLOOKUP(I2,AthletesClub,11,FALSE),"")</f>
      </c>
      <c r="K3" s="140"/>
      <c r="L3" s="34">
        <f>_xlfn.IFERROR(VLOOKUP(K2,AthletesClub,11,FALSE),"")</f>
      </c>
      <c r="M3" s="140"/>
      <c r="N3" s="34">
        <f>_xlfn.IFERROR(VLOOKUP(M2,AthletesClub,11,FALSE),"")</f>
      </c>
      <c r="O3" s="140"/>
      <c r="P3" s="34">
        <f>_xlfn.IFERROR(VLOOKUP(O2,AthletesClub,11,FALSE),"")</f>
      </c>
      <c r="Q3" s="140"/>
      <c r="R3" s="34">
        <f>_xlfn.IFERROR(VLOOKUP(Q2,AthletesClub,11,FALSE),"")</f>
      </c>
      <c r="S3" s="75">
        <f>_xlfn.IFERROR(_xlfn.IFS(D3="Elgin AAC",8,F3="Elgin AAC",7,H3="Elgin AAC",6,J3="Elgin AAC",5,L3="Elgin AAC",4,N3="Elgin AAC",3,P3="Elgin AAC",2,R3="Elgin AAC",1),"")</f>
        <v>7</v>
      </c>
      <c r="T3" s="75">
        <f>_xlfn.IFERROR(_xlfn.IFS(D3="East Sutherland",8,F3="East Sutherland",7,H3="East Sutherland",6,J3="East Sutherland",5,L3="East Sutherland",4,N3="East Sutherland",3,P3="East Sutherland",2,R3="East Sutherland",1),"")</f>
      </c>
      <c r="U3" s="75">
        <f>_xlfn.IFERROR(_xlfn.IFS(D3="Forres Harriers",8,F3="Forres Harriers",7,H3="Forres Harriers",6,J3="Forres Harriers",5,L3="Forres Harriers",4,N3="Forres Harriers",3,P3="Forres Harriers",2,R3="Forres Harriers",1),"")</f>
      </c>
      <c r="V3" s="75">
        <f>_xlfn.IFERROR(_xlfn.IFS(D3="Inverness Harriers",8,F3="Inverness Harriers",7,H3="Inverness Harriers",6,J3="Inverness Harriers",5,L3="Inverness Harriers",4,N3="Inverness Harriers",3,P3="Inverness Harriers",2,R3="Inverness Harriers",1),"")</f>
        <v>8</v>
      </c>
      <c r="W3" s="75">
        <f>_xlfn.IFERROR(_xlfn.IFS(D3="Moray RR",8,F3="Moray RR",7,H3="Moray RR",6,J3="Moray RR",5,L3="Moray RR",4,N3="Moray RR",3,P3="Moray RR",2,R3="Moray RR",1),"")</f>
      </c>
      <c r="X3" s="75">
        <f>_xlfn.IFERROR(_xlfn.IFS(D3="Nairn AAC",8,F3="Nairn AAC",7,H3="Nairn AAC",6,J3="Nairn AAC",5,L3="Nairn AAC",4,N3="Nairn AAC",3,P3="Nairn AAC",2,R3="Nairn AAC",1),"")</f>
      </c>
      <c r="Y3" s="75">
        <f>_xlfn.IFERROR(_xlfn.IFS(D3="Ross County AC",8,F3="Ross County AC",7,H3="Ross County AC",6,J3="Ross County AC",5,L3="Ross County AC",4,N3="Ross County AC",3,P3="Ross County AC",2,R3="Ross County AC",1),"")</f>
      </c>
    </row>
    <row r="4" spans="1:25" ht="15.75" thickBot="1">
      <c r="A4" s="30"/>
      <c r="B4" s="3" t="s">
        <v>12</v>
      </c>
      <c r="C4" s="141"/>
      <c r="D4" s="149" t="s">
        <v>894</v>
      </c>
      <c r="E4" s="141"/>
      <c r="F4" s="150" t="s">
        <v>895</v>
      </c>
      <c r="G4" s="141"/>
      <c r="H4" s="36"/>
      <c r="I4" s="141"/>
      <c r="J4" s="36"/>
      <c r="K4" s="141"/>
      <c r="L4" s="36"/>
      <c r="M4" s="141"/>
      <c r="N4" s="36"/>
      <c r="O4" s="141"/>
      <c r="P4" s="36"/>
      <c r="Q4" s="141"/>
      <c r="R4" s="36"/>
      <c r="S4" s="76"/>
      <c r="T4" s="76"/>
      <c r="U4" s="76"/>
      <c r="V4" s="76"/>
      <c r="W4" s="76"/>
      <c r="X4" s="76"/>
      <c r="Y4" s="76"/>
    </row>
    <row r="5" spans="1:25" ht="15.75" thickBot="1">
      <c r="A5" s="28" t="str">
        <f>A2</f>
        <v>400mH</v>
      </c>
      <c r="B5" s="31" t="s">
        <v>10</v>
      </c>
      <c r="C5" s="33"/>
      <c r="D5" s="35">
        <f>_xlfn.IFERROR(VLOOKUP(C5,Athletes,9,FALSE),"")</f>
      </c>
      <c r="E5" s="33"/>
      <c r="F5" s="35">
        <f>_xlfn.IFERROR(VLOOKUP(E5,Athletes,9,FALSE),"")</f>
      </c>
      <c r="G5" s="33"/>
      <c r="H5" s="35">
        <f>_xlfn.IFERROR(VLOOKUP(G5,Athletes,9,FALSE),"")</f>
      </c>
      <c r="I5" s="33"/>
      <c r="J5" s="35">
        <f>_xlfn.IFERROR(VLOOKUP(I5,Athletes,9,FALSE),"")</f>
      </c>
      <c r="K5" s="33"/>
      <c r="L5" s="35">
        <f>_xlfn.IFERROR(VLOOKUP(K5,Athletes,9,FALSE),"")</f>
      </c>
      <c r="M5" s="33"/>
      <c r="N5" s="35">
        <f>_xlfn.IFERROR(VLOOKUP(M5,Athletes,9,FALSE),"")</f>
      </c>
      <c r="O5" s="33"/>
      <c r="P5" s="35">
        <f>_xlfn.IFERROR(VLOOKUP(O5,Athletes,9,FALSE),"")</f>
      </c>
      <c r="Q5" s="33"/>
      <c r="R5" s="35">
        <f>_xlfn.IFERROR(VLOOKUP(Q5,Athletes,9,FALSE),"")</f>
      </c>
      <c r="S5" s="76"/>
      <c r="T5" s="76"/>
      <c r="U5" s="76"/>
      <c r="V5" s="76"/>
      <c r="W5" s="76"/>
      <c r="X5" s="76"/>
      <c r="Y5" s="76"/>
    </row>
    <row r="6" spans="1:25" ht="15">
      <c r="A6" s="29" t="s">
        <v>13</v>
      </c>
      <c r="B6" s="1" t="s">
        <v>11</v>
      </c>
      <c r="C6" s="140"/>
      <c r="D6" s="34">
        <f>_xlfn.IFERROR(VLOOKUP(C5,AthletesClub,11,FALSE),"")</f>
      </c>
      <c r="E6" s="140"/>
      <c r="F6" s="34">
        <f>_xlfn.IFERROR(VLOOKUP(E5,AthletesClub,11,FALSE),"")</f>
      </c>
      <c r="G6" s="140"/>
      <c r="H6" s="34">
        <f>_xlfn.IFERROR(VLOOKUP(G5,AthletesClub,11,FALSE),"")</f>
      </c>
      <c r="I6" s="140"/>
      <c r="J6" s="34">
        <f>_xlfn.IFERROR(VLOOKUP(I5,AthletesClub,11,FALSE),"")</f>
      </c>
      <c r="K6" s="140"/>
      <c r="L6" s="34">
        <f>_xlfn.IFERROR(VLOOKUP(K5,AthletesClub,11,FALSE),"")</f>
      </c>
      <c r="M6" s="140"/>
      <c r="N6" s="34">
        <f>_xlfn.IFERROR(VLOOKUP(M5,AthletesClub,11,FALSE),"")</f>
      </c>
      <c r="O6" s="140"/>
      <c r="P6" s="34">
        <f>_xlfn.IFERROR(VLOOKUP(O5,AthletesClub,11,FALSE),"")</f>
      </c>
      <c r="Q6" s="140"/>
      <c r="R6" s="34">
        <f>_xlfn.IFERROR(VLOOKUP(Q5,AthletesClub,11,FALSE),"")</f>
      </c>
      <c r="S6" s="75">
        <f>_xlfn.IFERROR(_xlfn.IFS(D6="Elgin AAC",8,F6="Elgin AAC",7,H6="Elgin AAC",6,J6="Elgin AAC",5,L6="Elgin AAC",4,N6="Elgin AAC",3,P6="Elgin AAC",2,R6="Elgin AAC",1),"")</f>
      </c>
      <c r="T6" s="75">
        <f>_xlfn.IFERROR(_xlfn.IFS(D6="East Sutherland",8,F6="East Sutherland",7,H6="East Sutherland",6,J6="East Sutherland",5,L6="East Sutherland",4,N6="East Sutherland",3,P6="East Sutherland",2,R6="East Sutherland",1),"")</f>
      </c>
      <c r="U6" s="75">
        <f>_xlfn.IFERROR(_xlfn.IFS(D6="Forres Harriers",8,F6="Forres Harriers",7,H6="Forres Harriers",6,J6="Forres Harriers",5,L6="Forres Harriers",4,N6="Forres Harriers",3,P6="Forres Harriers",2,R6="Forres Harriers",1),"")</f>
      </c>
      <c r="V6" s="75">
        <f>_xlfn.IFERROR(_xlfn.IFS(D6="Inverness Harriers",8,F6="Inverness Harriers",7,H6="Inverness Harriers",6,J6="Inverness Harriers",5,L6="Inverness Harriers",4,N6="Inverness Harriers",3,P6="Inverness Harriers",2,R6="Inverness Harriers",1),"")</f>
      </c>
      <c r="W6" s="75">
        <f>_xlfn.IFERROR(_xlfn.IFS(D6="Moray RR",8,F6="Moray RR",7,H6="Moray RR",6,J6="Moray RR",5,L6="Moray RR",4,N6="Moray RR",3,P6="Moray RR",2,R6="Moray RR",1),"")</f>
      </c>
      <c r="X6" s="75">
        <f>_xlfn.IFERROR(_xlfn.IFS(D6="Nairn AAC",8,F6="Nairn AAC",7,H6="Nairn AAC",6,J6="Nairn AAC",5,L6="Nairn AAC",4,N6="Nairn AAC",3,P6="Nairn AAC",2,R6="Nairn AAC",1),"")</f>
      </c>
      <c r="Y6" s="75">
        <f>_xlfn.IFERROR(_xlfn.IFS(D6="Ross County AC",8,F6="Ross County AC",7,H6="Ross County AC",6,J6="Ross County AC",5,L6="Ross County AC",4,N6="Ross County AC",3,P6="Ross County AC",2,R6="Ross County AC",1),"")</f>
      </c>
    </row>
    <row r="7" spans="1:25" ht="15.75" thickBot="1">
      <c r="A7" s="30"/>
      <c r="B7" s="3" t="s">
        <v>12</v>
      </c>
      <c r="C7" s="141"/>
      <c r="D7" s="36"/>
      <c r="E7" s="141"/>
      <c r="F7" s="36"/>
      <c r="G7" s="141"/>
      <c r="H7" s="36"/>
      <c r="I7" s="141"/>
      <c r="J7" s="36"/>
      <c r="K7" s="141"/>
      <c r="L7" s="36"/>
      <c r="M7" s="141"/>
      <c r="N7" s="36"/>
      <c r="O7" s="141"/>
      <c r="P7" s="36"/>
      <c r="Q7" s="141"/>
      <c r="R7" s="36"/>
      <c r="S7" s="78"/>
      <c r="T7" s="78"/>
      <c r="U7" s="78"/>
      <c r="V7" s="78"/>
      <c r="W7" s="78"/>
      <c r="X7" s="78"/>
      <c r="Y7" s="78"/>
    </row>
    <row r="8" spans="1:25" ht="15.75" thickBot="1">
      <c r="A8" s="28" t="s">
        <v>791</v>
      </c>
      <c r="B8" s="31" t="s">
        <v>10</v>
      </c>
      <c r="C8" s="33">
        <v>472</v>
      </c>
      <c r="D8" s="35" t="str">
        <f>_xlfn.IFERROR(VLOOKUP(C8,Athletes,9,FALSE),"")</f>
        <v>Emma Pedrana</v>
      </c>
      <c r="E8" s="33">
        <v>152</v>
      </c>
      <c r="F8" s="35" t="str">
        <f>_xlfn.IFERROR(VLOOKUP(E8,Athletes,9,FALSE),"")</f>
        <v>Mairi Weir</v>
      </c>
      <c r="G8" s="33">
        <v>633</v>
      </c>
      <c r="H8" s="35" t="str">
        <f>_xlfn.IFERROR(VLOOKUP(G8,Athletes,9,FALSE),"")</f>
        <v>Shannon Sutherland</v>
      </c>
      <c r="I8" s="33"/>
      <c r="J8" s="35">
        <f>_xlfn.IFERROR(VLOOKUP(I8,Athletes,9,FALSE),"")</f>
      </c>
      <c r="K8" s="33"/>
      <c r="L8" s="35">
        <f>_xlfn.IFERROR(VLOOKUP(K8,Athletes,9,FALSE),"")</f>
      </c>
      <c r="M8" s="33"/>
      <c r="N8" s="35">
        <f>_xlfn.IFERROR(VLOOKUP(M8,Athletes,9,FALSE),"")</f>
      </c>
      <c r="O8" s="33"/>
      <c r="P8" s="35">
        <f>_xlfn.IFERROR(VLOOKUP(O8,Athletes,9,FALSE),"")</f>
      </c>
      <c r="Q8" s="33"/>
      <c r="R8" s="35">
        <f>_xlfn.IFERROR(VLOOKUP(Q8,Athletes,9,FALSE),"")</f>
      </c>
      <c r="S8" s="76"/>
      <c r="T8" s="76"/>
      <c r="U8" s="76"/>
      <c r="V8" s="76"/>
      <c r="W8" s="76"/>
      <c r="X8" s="76"/>
      <c r="Y8" s="76"/>
    </row>
    <row r="9" spans="1:25" ht="15">
      <c r="A9" s="29" t="s">
        <v>9</v>
      </c>
      <c r="B9" s="1" t="s">
        <v>11</v>
      </c>
      <c r="C9" s="140"/>
      <c r="D9" s="34" t="str">
        <f>_xlfn.IFERROR(VLOOKUP(C8,AthletesClub,11,FALSE),"")</f>
        <v>Inverness Harriers</v>
      </c>
      <c r="E9" s="140"/>
      <c r="F9" s="34" t="str">
        <f>_xlfn.IFERROR(VLOOKUP(E8,AthletesClub,11,FALSE),"")</f>
        <v>Elgin AAC</v>
      </c>
      <c r="G9" s="140"/>
      <c r="H9" s="34" t="str">
        <f>_xlfn.IFERROR(VLOOKUP(G8,AthletesClub,11,FALSE),"")</f>
        <v>Nairn AAC</v>
      </c>
      <c r="I9" s="140"/>
      <c r="J9" s="34">
        <f>_xlfn.IFERROR(VLOOKUP(I8,AthletesClub,11,FALSE),"")</f>
      </c>
      <c r="K9" s="140"/>
      <c r="L9" s="34">
        <f>_xlfn.IFERROR(VLOOKUP(K8,AthletesClub,11,FALSE),"")</f>
      </c>
      <c r="M9" s="140"/>
      <c r="N9" s="34">
        <f>_xlfn.IFERROR(VLOOKUP(M8,AthletesClub,11,FALSE),"")</f>
      </c>
      <c r="O9" s="140"/>
      <c r="P9" s="34">
        <f>_xlfn.IFERROR(VLOOKUP(O8,AthletesClub,11,FALSE),"")</f>
      </c>
      <c r="Q9" s="140"/>
      <c r="R9" s="34">
        <f>_xlfn.IFERROR(VLOOKUP(Q8,AthletesClub,11,FALSE),"")</f>
      </c>
      <c r="S9" s="75">
        <f>_xlfn.IFERROR(_xlfn.IFS(D9="Elgin AAC",8,F9="Elgin AAC",7,H9="Elgin AAC",6,J9="Elgin AAC",5,L9="Elgin AAC",4,N9="Elgin AAC",3,P9="Elgin AAC",2,R9="Elgin AAC",1),"")</f>
        <v>7</v>
      </c>
      <c r="T9" s="75">
        <f>_xlfn.IFERROR(_xlfn.IFS(D9="East Sutherland",8,F9="East Sutherland",7,H9="East Sutherland",6,J9="East Sutherland",5,L9="East Sutherland",4,N9="East Sutherland",3,P9="East Sutherland",2,R9="East Sutherland",1),"")</f>
      </c>
      <c r="U9" s="75">
        <f>_xlfn.IFERROR(_xlfn.IFS(D9="Forres Harriers",8,F9="Forres Harriers",7,H9="Forres Harriers",6,J9="Forres Harriers",5,L9="Forres Harriers",4,N9="Forres Harriers",3,P9="Forres Harriers",2,R9="Forres Harriers",1),"")</f>
      </c>
      <c r="V9" s="75">
        <f>_xlfn.IFERROR(_xlfn.IFS(D9="Inverness Harriers",8,F9="Inverness Harriers",7,H9="Inverness Harriers",6,J9="Inverness Harriers",5,L9="Inverness Harriers",4,N9="Inverness Harriers",3,P9="Inverness Harriers",2,R9="Inverness Harriers",1),"")</f>
        <v>8</v>
      </c>
      <c r="W9" s="75">
        <f>_xlfn.IFERROR(_xlfn.IFS(D9="Moray RR",8,F9="Moray RR",7,H9="Moray RR",6,J9="Moray RR",5,L9="Moray RR",4,N9="Moray RR",3,P9="Moray RR",2,R9="Moray RR",1),"")</f>
      </c>
      <c r="X9" s="75">
        <f>_xlfn.IFERROR(_xlfn.IFS(D9="Nairn AAC",8,F9="Nairn AAC",7,H9="Nairn AAC",6,J9="Nairn AAC",5,L9="Nairn AAC",4,N9="Nairn AAC",3,P9="Nairn AAC",2,R9="Nairn AAC",1),"")</f>
        <v>6</v>
      </c>
      <c r="Y9" s="75">
        <f>_xlfn.IFERROR(_xlfn.IFS(D9="Ross County AC",8,F9="Ross County AC",7,H9="Ross County AC",6,J9="Ross County AC",5,L9="Ross County AC",4,N9="Ross County AC",3,P9="Ross County AC",2,R9="Ross County AC",1),"")</f>
      </c>
    </row>
    <row r="10" spans="1:25" ht="15.75" thickBot="1">
      <c r="A10" s="187">
        <v>-4.3</v>
      </c>
      <c r="B10" s="3" t="s">
        <v>12</v>
      </c>
      <c r="C10" s="141"/>
      <c r="D10" s="36">
        <v>27.56</v>
      </c>
      <c r="E10" s="141"/>
      <c r="F10" s="36">
        <v>31.12</v>
      </c>
      <c r="G10" s="141"/>
      <c r="H10" s="152">
        <v>32.5</v>
      </c>
      <c r="I10" s="141"/>
      <c r="J10" s="36"/>
      <c r="K10" s="141"/>
      <c r="L10" s="36"/>
      <c r="M10" s="141"/>
      <c r="N10" s="36"/>
      <c r="O10" s="141"/>
      <c r="P10" s="36"/>
      <c r="Q10" s="141"/>
      <c r="R10" s="36"/>
      <c r="S10" s="76"/>
      <c r="T10" s="76"/>
      <c r="U10" s="76"/>
      <c r="V10" s="76"/>
      <c r="W10" s="76"/>
      <c r="X10" s="76"/>
      <c r="Y10" s="76"/>
    </row>
    <row r="11" spans="1:25" ht="15.75" thickBot="1">
      <c r="A11" s="28" t="str">
        <f>A8</f>
        <v>200m</v>
      </c>
      <c r="B11" s="31" t="s">
        <v>10</v>
      </c>
      <c r="C11" s="33">
        <v>632</v>
      </c>
      <c r="D11" s="35" t="str">
        <f>_xlfn.IFERROR(VLOOKUP(C11,Athletes,9,FALSE),"")</f>
        <v>Heather Welsh</v>
      </c>
      <c r="E11" s="33"/>
      <c r="F11" s="35">
        <f>_xlfn.IFERROR(VLOOKUP(E11,Athletes,9,FALSE),"")</f>
      </c>
      <c r="G11" s="33"/>
      <c r="H11" s="35">
        <f>_xlfn.IFERROR(VLOOKUP(G11,Athletes,9,FALSE),"")</f>
      </c>
      <c r="I11" s="33"/>
      <c r="J11" s="35">
        <f>_xlfn.IFERROR(VLOOKUP(I11,Athletes,9,FALSE),"")</f>
      </c>
      <c r="K11" s="33"/>
      <c r="L11" s="35">
        <f>_xlfn.IFERROR(VLOOKUP(K11,Athletes,9,FALSE),"")</f>
      </c>
      <c r="M11" s="33"/>
      <c r="N11" s="35">
        <f>_xlfn.IFERROR(VLOOKUP(M11,Athletes,9,FALSE),"")</f>
      </c>
      <c r="O11" s="33"/>
      <c r="P11" s="35">
        <f>_xlfn.IFERROR(VLOOKUP(O11,Athletes,9,FALSE),"")</f>
      </c>
      <c r="Q11" s="33"/>
      <c r="R11" s="35">
        <f>_xlfn.IFERROR(VLOOKUP(Q11,Athletes,9,FALSE),"")</f>
      </c>
      <c r="S11" s="76"/>
      <c r="T11" s="76"/>
      <c r="U11" s="76"/>
      <c r="V11" s="76"/>
      <c r="W11" s="76"/>
      <c r="X11" s="76"/>
      <c r="Y11" s="76"/>
    </row>
    <row r="12" spans="1:25" ht="15">
      <c r="A12" s="29" t="s">
        <v>13</v>
      </c>
      <c r="B12" s="1" t="s">
        <v>11</v>
      </c>
      <c r="C12" s="140"/>
      <c r="D12" s="34" t="str">
        <f>_xlfn.IFERROR(VLOOKUP(C11,AthletesClub,11,FALSE),"")</f>
        <v>Nairn AAC</v>
      </c>
      <c r="E12" s="140"/>
      <c r="F12" s="34">
        <f>_xlfn.IFERROR(VLOOKUP(E11,AthletesClub,11,FALSE),"")</f>
      </c>
      <c r="G12" s="140"/>
      <c r="H12" s="34">
        <f>_xlfn.IFERROR(VLOOKUP(G11,AthletesClub,11,FALSE),"")</f>
      </c>
      <c r="I12" s="140"/>
      <c r="J12" s="34">
        <f>_xlfn.IFERROR(VLOOKUP(I11,AthletesClub,11,FALSE),"")</f>
      </c>
      <c r="K12" s="140"/>
      <c r="L12" s="34">
        <f>_xlfn.IFERROR(VLOOKUP(K11,AthletesClub,11,FALSE),"")</f>
      </c>
      <c r="M12" s="140"/>
      <c r="N12" s="34">
        <f>_xlfn.IFERROR(VLOOKUP(M11,AthletesClub,11,FALSE),"")</f>
      </c>
      <c r="O12" s="140"/>
      <c r="P12" s="34">
        <f>_xlfn.IFERROR(VLOOKUP(O11,AthletesClub,11,FALSE),"")</f>
      </c>
      <c r="Q12" s="140"/>
      <c r="R12" s="34">
        <f>_xlfn.IFERROR(VLOOKUP(Q11,AthletesClub,11,FALSE),"")</f>
      </c>
      <c r="S12" s="75">
        <f>_xlfn.IFERROR(_xlfn.IFS(D12="Elgin AAC",8,F12="Elgin AAC",7,H12="Elgin AAC",6,J12="Elgin AAC",5,L12="Elgin AAC",4,N12="Elgin AAC",3,P12="Elgin AAC",2,R12="Elgin AAC",1),"")</f>
      </c>
      <c r="T12" s="75">
        <f>_xlfn.IFERROR(_xlfn.IFS(D12="East Sutherland",8,F12="East Sutherland",7,H12="East Sutherland",6,J12="East Sutherland",5,L12="East Sutherland",4,N12="East Sutherland",3,P12="East Sutherland",2,R12="East Sutherland",1),"")</f>
      </c>
      <c r="U12" s="75">
        <f>_xlfn.IFERROR(_xlfn.IFS(D12="Forres Harriers",8,F12="Forres Harriers",7,H12="Forres Harriers",6,J12="Forres Harriers",5,L12="Forres Harriers",4,N12="Forres Harriers",3,P12="Forres Harriers",2,R12="Forres Harriers",1),"")</f>
      </c>
      <c r="V12" s="75">
        <f>_xlfn.IFERROR(_xlfn.IFS(D12="Inverness Harriers",8,F12="Inverness Harriers",7,H12="Inverness Harriers",6,J12="Inverness Harriers",5,L12="Inverness Harriers",4,N12="Inverness Harriers",3,P12="Inverness Harriers",2,R12="Inverness Harriers",1),"")</f>
      </c>
      <c r="W12" s="75">
        <f>_xlfn.IFERROR(_xlfn.IFS(D12="Moray RR",8,F12="Moray RR",7,H12="Moray RR",6,J12="Moray RR",5,L12="Moray RR",4,N12="Moray RR",3,P12="Moray RR",2,R12="Moray RR",1),"")</f>
      </c>
      <c r="X12" s="75">
        <f>_xlfn.IFERROR(_xlfn.IFS(D12="Nairn AAC",8,F12="Nairn AAC",7,H12="Nairn AAC",6,J12="Nairn AAC",5,L12="Nairn AAC",4,N12="Nairn AAC",3,P12="Nairn AAC",2,R12="Nairn AAC",1),"")</f>
        <v>8</v>
      </c>
      <c r="Y12" s="75">
        <f>_xlfn.IFERROR(_xlfn.IFS(D12="Ross County AC",8,F12="Ross County AC",7,H12="Ross County AC",6,J12="Ross County AC",5,L12="Ross County AC",4,N12="Ross County AC",3,P12="Ross County AC",2,R12="Ross County AC",1),"")</f>
      </c>
    </row>
    <row r="13" spans="1:25" ht="15.75" thickBot="1">
      <c r="A13" s="187">
        <v>-4.3</v>
      </c>
      <c r="B13" s="3" t="s">
        <v>12</v>
      </c>
      <c r="C13" s="141"/>
      <c r="D13" s="152">
        <v>32.9</v>
      </c>
      <c r="E13" s="141"/>
      <c r="F13" s="36"/>
      <c r="G13" s="141"/>
      <c r="H13" s="36"/>
      <c r="I13" s="141"/>
      <c r="J13" s="36"/>
      <c r="K13" s="141"/>
      <c r="L13" s="36"/>
      <c r="M13" s="141"/>
      <c r="N13" s="36"/>
      <c r="O13" s="141"/>
      <c r="P13" s="36"/>
      <c r="Q13" s="141"/>
      <c r="R13" s="36"/>
      <c r="S13" s="78"/>
      <c r="T13" s="78"/>
      <c r="U13" s="78"/>
      <c r="V13" s="78"/>
      <c r="W13" s="78"/>
      <c r="X13" s="78"/>
      <c r="Y13" s="78"/>
    </row>
    <row r="14" spans="1:25" ht="15.75" thickBot="1">
      <c r="A14" s="28" t="s">
        <v>792</v>
      </c>
      <c r="B14" s="31" t="s">
        <v>10</v>
      </c>
      <c r="C14" s="33">
        <v>804</v>
      </c>
      <c r="D14" s="35" t="str">
        <f>_xlfn.IFERROR(VLOOKUP(C14,Athletes,9,FALSE),"")</f>
        <v>Sheila Gollan</v>
      </c>
      <c r="E14" s="33"/>
      <c r="F14" s="35">
        <f>_xlfn.IFERROR(VLOOKUP(E14,Athletes,9,FALSE),"")</f>
      </c>
      <c r="G14" s="33"/>
      <c r="H14" s="35">
        <f>_xlfn.IFERROR(VLOOKUP(G14,Athletes,9,FALSE),"")</f>
      </c>
      <c r="I14" s="33"/>
      <c r="J14" s="35">
        <f>_xlfn.IFERROR(VLOOKUP(I14,Athletes,9,FALSE),"")</f>
      </c>
      <c r="K14" s="33"/>
      <c r="L14" s="35">
        <f>_xlfn.IFERROR(VLOOKUP(K14,Athletes,9,FALSE),"")</f>
      </c>
      <c r="M14" s="33"/>
      <c r="N14" s="35">
        <f>_xlfn.IFERROR(VLOOKUP(M14,Athletes,9,FALSE),"")</f>
      </c>
      <c r="O14" s="33"/>
      <c r="P14" s="35">
        <f>_xlfn.IFERROR(VLOOKUP(O14,Athletes,9,FALSE),"")</f>
      </c>
      <c r="Q14" s="33"/>
      <c r="R14" s="35">
        <f>_xlfn.IFERROR(VLOOKUP(Q14,Athletes,9,FALSE),"")</f>
      </c>
      <c r="S14" s="76"/>
      <c r="T14" s="76"/>
      <c r="U14" s="76"/>
      <c r="V14" s="76"/>
      <c r="W14" s="76"/>
      <c r="X14" s="76"/>
      <c r="Y14" s="76"/>
    </row>
    <row r="15" spans="1:25" ht="15">
      <c r="A15" s="29" t="s">
        <v>9</v>
      </c>
      <c r="B15" s="1" t="s">
        <v>11</v>
      </c>
      <c r="C15" s="140"/>
      <c r="D15" s="34" t="str">
        <f>_xlfn.IFERROR(VLOOKUP(C14,AthletesClub,11,FALSE),"")</f>
        <v>East Sutherland</v>
      </c>
      <c r="E15" s="140"/>
      <c r="F15" s="34">
        <f>_xlfn.IFERROR(VLOOKUP(E14,AthletesClub,11,FALSE),"")</f>
      </c>
      <c r="G15" s="140"/>
      <c r="H15" s="34">
        <f>_xlfn.IFERROR(VLOOKUP(G14,AthletesClub,11,FALSE),"")</f>
      </c>
      <c r="I15" s="140"/>
      <c r="J15" s="34">
        <f>_xlfn.IFERROR(VLOOKUP(I14,AthletesClub,11,FALSE),"")</f>
      </c>
      <c r="K15" s="140"/>
      <c r="L15" s="34">
        <f>_xlfn.IFERROR(VLOOKUP(K14,AthletesClub,11,FALSE),"")</f>
      </c>
      <c r="M15" s="140"/>
      <c r="N15" s="34">
        <f>_xlfn.IFERROR(VLOOKUP(M14,AthletesClub,11,FALSE),"")</f>
      </c>
      <c r="O15" s="140"/>
      <c r="P15" s="34">
        <f>_xlfn.IFERROR(VLOOKUP(O14,AthletesClub,11,FALSE),"")</f>
      </c>
      <c r="Q15" s="140"/>
      <c r="R15" s="34">
        <f>_xlfn.IFERROR(VLOOKUP(Q14,AthletesClub,11,FALSE),"")</f>
      </c>
      <c r="S15" s="75">
        <f>_xlfn.IFERROR(_xlfn.IFS(D15="Elgin AAC",8,F15="Elgin AAC",7,H15="Elgin AAC",6,J15="Elgin AAC",5,L15="Elgin AAC",4,N15="Elgin AAC",3,P15="Elgin AAC",2,R15="Elgin AAC",1),"")</f>
      </c>
      <c r="T15" s="75">
        <f>_xlfn.IFERROR(_xlfn.IFS(D15="East Sutherland",8,F15="East Sutherland",7,H15="East Sutherland",6,J15="East Sutherland",5,L15="East Sutherland",4,N15="East Sutherland",3,P15="East Sutherland",2,R15="East Sutherland",1),"")</f>
        <v>8</v>
      </c>
      <c r="U15" s="75">
        <f>_xlfn.IFERROR(_xlfn.IFS(D15="Forres Harriers",8,F15="Forres Harriers",7,H15="Forres Harriers",6,J15="Forres Harriers",5,L15="Forres Harriers",4,N15="Forres Harriers",3,P15="Forres Harriers",2,R15="Forres Harriers",1),"")</f>
      </c>
      <c r="V15" s="75">
        <f>_xlfn.IFERROR(_xlfn.IFS(D15="Inverness Harriers",8,F15="Inverness Harriers",7,H15="Inverness Harriers",6,J15="Inverness Harriers",5,L15="Inverness Harriers",4,N15="Inverness Harriers",3,P15="Inverness Harriers",2,R15="Inverness Harriers",1),"")</f>
      </c>
      <c r="W15" s="75">
        <f>_xlfn.IFERROR(_xlfn.IFS(D15="Moray RR",8,F15="Moray RR",7,H15="Moray RR",6,J15="Moray RR",5,L15="Moray RR",4,N15="Moray RR",3,P15="Moray RR",2,R15="Moray RR",1),"")</f>
      </c>
      <c r="X15" s="75">
        <f>_xlfn.IFERROR(_xlfn.IFS(D15="Nairn AAC",8,F15="Nairn AAC",7,H15="Nairn AAC",6,J15="Nairn AAC",5,L15="Nairn AAC",4,N15="Nairn AAC",3,P15="Nairn AAC",2,R15="Nairn AAC",1),"")</f>
      </c>
      <c r="Y15" s="75">
        <f>_xlfn.IFERROR(_xlfn.IFS(D15="Ross County AC",8,F15="Ross County AC",7,H15="Ross County AC",6,J15="Ross County AC",5,L15="Ross County AC",4,N15="Ross County AC",3,P15="Ross County AC",2,R15="Ross County AC",1),"")</f>
      </c>
    </row>
    <row r="16" spans="1:25" ht="15.75" thickBot="1">
      <c r="A16" s="30"/>
      <c r="B16" s="3" t="s">
        <v>12</v>
      </c>
      <c r="C16" s="141"/>
      <c r="D16" s="36" t="s">
        <v>982</v>
      </c>
      <c r="E16" s="141"/>
      <c r="F16" s="36"/>
      <c r="G16" s="141"/>
      <c r="H16" s="36"/>
      <c r="I16" s="141"/>
      <c r="J16" s="36"/>
      <c r="K16" s="141"/>
      <c r="L16" s="36"/>
      <c r="M16" s="141"/>
      <c r="N16" s="36"/>
      <c r="O16" s="141"/>
      <c r="P16" s="36"/>
      <c r="Q16" s="141"/>
      <c r="R16" s="36"/>
      <c r="S16" s="76"/>
      <c r="T16" s="76"/>
      <c r="U16" s="76"/>
      <c r="V16" s="76"/>
      <c r="W16" s="76"/>
      <c r="X16" s="76"/>
      <c r="Y16" s="76"/>
    </row>
    <row r="17" spans="1:25" ht="15.75" thickBot="1">
      <c r="A17" s="28" t="str">
        <f>A14</f>
        <v>800m</v>
      </c>
      <c r="B17" s="31" t="s">
        <v>10</v>
      </c>
      <c r="C17" s="33"/>
      <c r="D17" s="35">
        <f>_xlfn.IFERROR(VLOOKUP(C17,Athletes,9,FALSE),"")</f>
      </c>
      <c r="E17" s="33"/>
      <c r="F17" s="35">
        <f>_xlfn.IFERROR(VLOOKUP(E17,Athletes,9,FALSE),"")</f>
      </c>
      <c r="G17" s="33"/>
      <c r="H17" s="35">
        <f>_xlfn.IFERROR(VLOOKUP(G17,Athletes,9,FALSE),"")</f>
      </c>
      <c r="I17" s="33"/>
      <c r="J17" s="35">
        <f>_xlfn.IFERROR(VLOOKUP(I17,Athletes,9,FALSE),"")</f>
      </c>
      <c r="K17" s="33"/>
      <c r="L17" s="35">
        <f>_xlfn.IFERROR(VLOOKUP(K17,Athletes,9,FALSE),"")</f>
      </c>
      <c r="M17" s="33"/>
      <c r="N17" s="35">
        <f>_xlfn.IFERROR(VLOOKUP(M17,Athletes,9,FALSE),"")</f>
      </c>
      <c r="O17" s="33"/>
      <c r="P17" s="35">
        <f>_xlfn.IFERROR(VLOOKUP(O17,Athletes,9,FALSE),"")</f>
      </c>
      <c r="Q17" s="33"/>
      <c r="R17" s="35">
        <f>_xlfn.IFERROR(VLOOKUP(Q17,Athletes,9,FALSE),"")</f>
      </c>
      <c r="S17" s="76"/>
      <c r="T17" s="76"/>
      <c r="U17" s="76"/>
      <c r="V17" s="76"/>
      <c r="W17" s="76"/>
      <c r="X17" s="76"/>
      <c r="Y17" s="76"/>
    </row>
    <row r="18" spans="1:25" ht="15">
      <c r="A18" s="29" t="s">
        <v>13</v>
      </c>
      <c r="B18" s="1" t="s">
        <v>11</v>
      </c>
      <c r="C18" s="140"/>
      <c r="D18" s="34">
        <f>_xlfn.IFERROR(VLOOKUP(C17,AthletesClub,11,FALSE),"")</f>
      </c>
      <c r="E18" s="140"/>
      <c r="F18" s="34">
        <f>_xlfn.IFERROR(VLOOKUP(E17,AthletesClub,11,FALSE),"")</f>
      </c>
      <c r="G18" s="140"/>
      <c r="H18" s="34">
        <f>_xlfn.IFERROR(VLOOKUP(G17,AthletesClub,11,FALSE),"")</f>
      </c>
      <c r="I18" s="140"/>
      <c r="J18" s="34">
        <f>_xlfn.IFERROR(VLOOKUP(I17,AthletesClub,11,FALSE),"")</f>
      </c>
      <c r="K18" s="140"/>
      <c r="L18" s="34">
        <f>_xlfn.IFERROR(VLOOKUP(K17,AthletesClub,11,FALSE),"")</f>
      </c>
      <c r="M18" s="140"/>
      <c r="N18" s="34">
        <f>_xlfn.IFERROR(VLOOKUP(M17,AthletesClub,11,FALSE),"")</f>
      </c>
      <c r="O18" s="140"/>
      <c r="P18" s="34">
        <f>_xlfn.IFERROR(VLOOKUP(O17,AthletesClub,11,FALSE),"")</f>
      </c>
      <c r="Q18" s="140"/>
      <c r="R18" s="34">
        <f>_xlfn.IFERROR(VLOOKUP(Q17,AthletesClub,11,FALSE),"")</f>
      </c>
      <c r="S18" s="75">
        <f>_xlfn.IFERROR(_xlfn.IFS(D18="Elgin AAC",8,F18="Elgin AAC",7,H18="Elgin AAC",6,J18="Elgin AAC",5,L18="Elgin AAC",4,N18="Elgin AAC",3,P18="Elgin AAC",2,R18="Elgin AAC",1),"")</f>
      </c>
      <c r="T18" s="75">
        <f>_xlfn.IFERROR(_xlfn.IFS(D18="East Sutherland",8,F18="East Sutherland",7,H18="East Sutherland",6,J18="East Sutherland",5,L18="East Sutherland",4,N18="East Sutherland",3,P18="East Sutherland",2,R18="East Sutherland",1),"")</f>
      </c>
      <c r="U18" s="75">
        <f>_xlfn.IFERROR(_xlfn.IFS(D18="Forres Harriers",8,F18="Forres Harriers",7,H18="Forres Harriers",6,J18="Forres Harriers",5,L18="Forres Harriers",4,N18="Forres Harriers",3,P18="Forres Harriers",2,R18="Forres Harriers",1),"")</f>
      </c>
      <c r="V18" s="75">
        <f>_xlfn.IFERROR(_xlfn.IFS(D18="Inverness Harriers",8,F18="Inverness Harriers",7,H18="Inverness Harriers",6,J18="Inverness Harriers",5,L18="Inverness Harriers",4,N18="Inverness Harriers",3,P18="Inverness Harriers",2,R18="Inverness Harriers",1),"")</f>
      </c>
      <c r="W18" s="75">
        <f>_xlfn.IFERROR(_xlfn.IFS(D18="Moray RR",8,F18="Moray RR",7,H18="Moray RR",6,J18="Moray RR",5,L18="Moray RR",4,N18="Moray RR",3,P18="Moray RR",2,R18="Moray RR",1),"")</f>
      </c>
      <c r="X18" s="75">
        <f>_xlfn.IFERROR(_xlfn.IFS(D18="Nairn AAC",8,F18="Nairn AAC",7,H18="Nairn AAC",6,J18="Nairn AAC",5,L18="Nairn AAC",4,N18="Nairn AAC",3,P18="Nairn AAC",2,R18="Nairn AAC",1),"")</f>
      </c>
      <c r="Y18" s="75">
        <f>_xlfn.IFERROR(_xlfn.IFS(D18="Ross County AC",8,F18="Ross County AC",7,H18="Ross County AC",6,J18="Ross County AC",5,L18="Ross County AC",4,N18="Ross County AC",3,P18="Ross County AC",2,R18="Ross County AC",1),"")</f>
      </c>
    </row>
    <row r="19" spans="1:25" ht="15.75" thickBot="1">
      <c r="A19" s="30"/>
      <c r="B19" s="3" t="s">
        <v>12</v>
      </c>
      <c r="C19" s="141"/>
      <c r="D19" s="36"/>
      <c r="E19" s="141"/>
      <c r="F19" s="36"/>
      <c r="G19" s="141"/>
      <c r="H19" s="36"/>
      <c r="I19" s="141"/>
      <c r="J19" s="36"/>
      <c r="K19" s="141"/>
      <c r="L19" s="36"/>
      <c r="M19" s="141"/>
      <c r="N19" s="36"/>
      <c r="O19" s="141"/>
      <c r="P19" s="36"/>
      <c r="Q19" s="141"/>
      <c r="R19" s="36"/>
      <c r="S19" s="78"/>
      <c r="T19" s="78"/>
      <c r="U19" s="78"/>
      <c r="V19" s="78"/>
      <c r="W19" s="78"/>
      <c r="X19" s="78"/>
      <c r="Y19" s="78"/>
    </row>
    <row r="20" spans="1:25" ht="15.75" thickBot="1">
      <c r="A20" s="28" t="s">
        <v>839</v>
      </c>
      <c r="B20" s="2" t="s">
        <v>10</v>
      </c>
      <c r="C20" s="33">
        <v>495</v>
      </c>
      <c r="D20" s="35" t="str">
        <f>_xlfn.IFERROR(VLOOKUP(C20,Athletes,9,FALSE),"")</f>
        <v>Rachel MacLennan</v>
      </c>
      <c r="E20" s="33">
        <v>632</v>
      </c>
      <c r="F20" s="35" t="str">
        <f>_xlfn.IFERROR(VLOOKUP(E20,Athletes,9,FALSE),"")</f>
        <v>Heather Welsh</v>
      </c>
      <c r="G20" s="33">
        <v>152</v>
      </c>
      <c r="H20" s="35" t="str">
        <f>_xlfn.IFERROR(VLOOKUP(G20,Athletes,9,FALSE),"")</f>
        <v>Mairi Weir</v>
      </c>
      <c r="I20" s="33"/>
      <c r="J20" s="35">
        <f>_xlfn.IFERROR(VLOOKUP(I20,Athletes,9,FALSE),"")</f>
      </c>
      <c r="K20" s="33"/>
      <c r="L20" s="35">
        <f>_xlfn.IFERROR(VLOOKUP(K20,Athletes,9,FALSE),"")</f>
      </c>
      <c r="M20" s="33"/>
      <c r="N20" s="35">
        <f>_xlfn.IFERROR(VLOOKUP(M20,Athletes,9,FALSE),"")</f>
      </c>
      <c r="O20" s="33"/>
      <c r="P20" s="35">
        <f>_xlfn.IFERROR(VLOOKUP(O20,Athletes,9,FALSE),"")</f>
      </c>
      <c r="Q20" s="33"/>
      <c r="R20" s="35">
        <f>_xlfn.IFERROR(VLOOKUP(Q20,Athletes,9,FALSE),"")</f>
      </c>
      <c r="S20" s="76"/>
      <c r="T20" s="76"/>
      <c r="U20" s="76"/>
      <c r="V20" s="76"/>
      <c r="W20" s="76"/>
      <c r="X20" s="76"/>
      <c r="Y20" s="76"/>
    </row>
    <row r="21" spans="1:25" ht="15">
      <c r="A21" s="29" t="s">
        <v>9</v>
      </c>
      <c r="B21" s="1" t="s">
        <v>11</v>
      </c>
      <c r="C21" s="140"/>
      <c r="D21" s="34" t="str">
        <f>_xlfn.IFERROR(VLOOKUP(C20,AthletesClub,11,FALSE),"")</f>
        <v>Inverness Harriers</v>
      </c>
      <c r="E21" s="140"/>
      <c r="F21" s="34" t="str">
        <f>_xlfn.IFERROR(VLOOKUP(E20,AthletesClub,11,FALSE),"")</f>
        <v>Nairn AAC</v>
      </c>
      <c r="G21" s="140"/>
      <c r="H21" s="34" t="str">
        <f>_xlfn.IFERROR(VLOOKUP(G20,AthletesClub,11,FALSE),"")</f>
        <v>Elgin AAC</v>
      </c>
      <c r="I21" s="140"/>
      <c r="J21" s="34">
        <f>_xlfn.IFERROR(VLOOKUP(I20,AthletesClub,11,FALSE),"")</f>
      </c>
      <c r="K21" s="140"/>
      <c r="L21" s="34">
        <f>_xlfn.IFERROR(VLOOKUP(K20,AthletesClub,11,FALSE),"")</f>
      </c>
      <c r="M21" s="140"/>
      <c r="N21" s="34">
        <f>_xlfn.IFERROR(VLOOKUP(M20,AthletesClub,11,FALSE),"")</f>
      </c>
      <c r="O21" s="140"/>
      <c r="P21" s="34">
        <f>_xlfn.IFERROR(VLOOKUP(O20,AthletesClub,11,FALSE),"")</f>
      </c>
      <c r="Q21" s="140"/>
      <c r="R21" s="34">
        <f>_xlfn.IFERROR(VLOOKUP(Q20,AthletesClub,11,FALSE),"")</f>
      </c>
      <c r="S21" s="75">
        <f>_xlfn.IFERROR(_xlfn.IFS(D21="Elgin AAC",8,F21="Elgin AAC",7,H21="Elgin AAC",6,J21="Elgin AAC",5,L21="Elgin AAC",4,N21="Elgin AAC",3,P21="Elgin AAC",2,R21="Elgin AAC",1),"")</f>
        <v>6</v>
      </c>
      <c r="T21" s="75">
        <f>_xlfn.IFERROR(_xlfn.IFS(D21="East Sutherland",8,F21="East Sutherland",7,H21="East Sutherland",6,J21="East Sutherland",5,L21="East Sutherland",4,N21="East Sutherland",3,P21="East Sutherland",2,R21="East Sutherland",1),"")</f>
      </c>
      <c r="U21" s="75">
        <f>_xlfn.IFERROR(_xlfn.IFS(D21="Forres Harriers",8,F21="Forres Harriers",7,H21="Forres Harriers",6,J21="Forres Harriers",5,L21="Forres Harriers",4,N21="Forres Harriers",3,P21="Forres Harriers",2,R21="Forres Harriers",1),"")</f>
      </c>
      <c r="V21" s="75">
        <f>_xlfn.IFERROR(_xlfn.IFS(D21="Inverness Harriers",8,F21="Inverness Harriers",7,H21="Inverness Harriers",6,J21="Inverness Harriers",5,L21="Inverness Harriers",4,N21="Inverness Harriers",3,P21="Inverness Harriers",2,R21="Inverness Harriers",1),"")</f>
        <v>8</v>
      </c>
      <c r="W21" s="75">
        <f>_xlfn.IFERROR(_xlfn.IFS(D21="Moray RR",8,F21="Moray RR",7,H21="Moray RR",6,J21="Moray RR",5,L21="Moray RR",4,N21="Moray RR",3,P21="Moray RR",2,R21="Moray RR",1),"")</f>
      </c>
      <c r="X21" s="75">
        <f>_xlfn.IFERROR(_xlfn.IFS(D21="Nairn AAC",8,F21="Nairn AAC",7,H21="Nairn AAC",6,J21="Nairn AAC",5,L21="Nairn AAC",4,N21="Nairn AAC",3,P21="Nairn AAC",2,R21="Nairn AAC",1),"")</f>
        <v>7</v>
      </c>
      <c r="Y21" s="75">
        <f>_xlfn.IFERROR(_xlfn.IFS(D21="Ross County AC",8,F21="Ross County AC",7,H21="Ross County AC",6,J21="Ross County AC",5,L21="Ross County AC",4,N21="Ross County AC",3,P21="Ross County AC",2,R21="Ross County AC",1),"")</f>
      </c>
    </row>
    <row r="22" spans="1:25" ht="15.75" thickBot="1">
      <c r="A22" s="30"/>
      <c r="B22" s="3" t="s">
        <v>12</v>
      </c>
      <c r="C22" s="141"/>
      <c r="D22" s="36" t="s">
        <v>1163</v>
      </c>
      <c r="E22" s="141"/>
      <c r="F22" s="36" t="s">
        <v>1164</v>
      </c>
      <c r="G22" s="141"/>
      <c r="H22" s="36" t="s">
        <v>1165</v>
      </c>
      <c r="I22" s="141"/>
      <c r="J22" s="36"/>
      <c r="K22" s="141"/>
      <c r="L22" s="36"/>
      <c r="M22" s="141"/>
      <c r="N22" s="36"/>
      <c r="O22" s="141"/>
      <c r="P22" s="36"/>
      <c r="Q22" s="141"/>
      <c r="R22" s="36"/>
      <c r="S22" s="76"/>
      <c r="T22" s="76"/>
      <c r="U22" s="76"/>
      <c r="V22" s="76"/>
      <c r="W22" s="76"/>
      <c r="X22" s="76"/>
      <c r="Y22" s="76"/>
    </row>
    <row r="23" spans="1:25" ht="15.75" thickBot="1">
      <c r="A23" s="28" t="str">
        <f>A20</f>
        <v>Hammer</v>
      </c>
      <c r="B23" s="2" t="s">
        <v>10</v>
      </c>
      <c r="C23" s="33">
        <v>633</v>
      </c>
      <c r="D23" s="35" t="str">
        <f>_xlfn.IFERROR(VLOOKUP(C23,Athletes,9,FALSE),"")</f>
        <v>Shannon Sutherland</v>
      </c>
      <c r="E23" s="33"/>
      <c r="F23" s="35">
        <f>_xlfn.IFERROR(VLOOKUP(E23,Athletes,9,FALSE),"")</f>
      </c>
      <c r="G23" s="33"/>
      <c r="H23" s="35">
        <f>_xlfn.IFERROR(VLOOKUP(G23,Athletes,9,FALSE),"")</f>
      </c>
      <c r="I23" s="33"/>
      <c r="J23" s="35">
        <f>_xlfn.IFERROR(VLOOKUP(I23,Athletes,9,FALSE),"")</f>
      </c>
      <c r="K23" s="33"/>
      <c r="L23" s="35">
        <f>_xlfn.IFERROR(VLOOKUP(K23,Athletes,9,FALSE),"")</f>
      </c>
      <c r="M23" s="33"/>
      <c r="N23" s="35">
        <f>_xlfn.IFERROR(VLOOKUP(M23,Athletes,9,FALSE),"")</f>
      </c>
      <c r="O23" s="33"/>
      <c r="P23" s="35">
        <f>_xlfn.IFERROR(VLOOKUP(O23,Athletes,9,FALSE),"")</f>
      </c>
      <c r="Q23" s="33"/>
      <c r="R23" s="35">
        <f>_xlfn.IFERROR(VLOOKUP(Q23,Athletes,9,FALSE),"")</f>
      </c>
      <c r="S23" s="76"/>
      <c r="T23" s="76"/>
      <c r="U23" s="76"/>
      <c r="V23" s="76"/>
      <c r="W23" s="76"/>
      <c r="X23" s="76"/>
      <c r="Y23" s="76"/>
    </row>
    <row r="24" spans="1:25" ht="15">
      <c r="A24" s="29" t="s">
        <v>13</v>
      </c>
      <c r="B24" s="1" t="s">
        <v>11</v>
      </c>
      <c r="C24" s="140"/>
      <c r="D24" s="34" t="str">
        <f>_xlfn.IFERROR(VLOOKUP(C23,AthletesClub,11,FALSE),"")</f>
        <v>Nairn AAC</v>
      </c>
      <c r="E24" s="140"/>
      <c r="F24" s="34">
        <f>_xlfn.IFERROR(VLOOKUP(E23,AthletesClub,11,FALSE),"")</f>
      </c>
      <c r="G24" s="140"/>
      <c r="H24" s="34">
        <f>_xlfn.IFERROR(VLOOKUP(G23,AthletesClub,11,FALSE),"")</f>
      </c>
      <c r="I24" s="140"/>
      <c r="J24" s="34">
        <f>_xlfn.IFERROR(VLOOKUP(I23,AthletesClub,11,FALSE),"")</f>
      </c>
      <c r="K24" s="140"/>
      <c r="L24" s="34">
        <f>_xlfn.IFERROR(VLOOKUP(K23,AthletesClub,11,FALSE),"")</f>
      </c>
      <c r="M24" s="140"/>
      <c r="N24" s="34">
        <f>_xlfn.IFERROR(VLOOKUP(M23,AthletesClub,11,FALSE),"")</f>
      </c>
      <c r="O24" s="140"/>
      <c r="P24" s="34">
        <f>_xlfn.IFERROR(VLOOKUP(O23,AthletesClub,11,FALSE),"")</f>
      </c>
      <c r="Q24" s="140"/>
      <c r="R24" s="34">
        <f>_xlfn.IFERROR(VLOOKUP(Q23,AthletesClub,11,FALSE),"")</f>
      </c>
      <c r="S24" s="75">
        <f>_xlfn.IFERROR(_xlfn.IFS(D24="Elgin AAC",8,F24="Elgin AAC",7,H24="Elgin AAC",6,J24="Elgin AAC",5,L24="Elgin AAC",4,N24="Elgin AAC",3,P24="Elgin AAC",2,R24="Elgin AAC",1),"")</f>
      </c>
      <c r="T24" s="75">
        <f>_xlfn.IFERROR(_xlfn.IFS(D24="East Sutherland",8,F24="East Sutherland",7,H24="East Sutherland",6,J24="East Sutherland",5,L24="East Sutherland",4,N24="East Sutherland",3,P24="East Sutherland",2,R24="East Sutherland",1),"")</f>
      </c>
      <c r="U24" s="75">
        <f>_xlfn.IFERROR(_xlfn.IFS(D24="Forres Harriers",8,F24="Forres Harriers",7,H24="Forres Harriers",6,J24="Forres Harriers",5,L24="Forres Harriers",4,N24="Forres Harriers",3,P24="Forres Harriers",2,R24="Forres Harriers",1),"")</f>
      </c>
      <c r="V24" s="75">
        <f>_xlfn.IFERROR(_xlfn.IFS(D24="Inverness Harriers",8,F24="Inverness Harriers",7,H24="Inverness Harriers",6,J24="Inverness Harriers",5,L24="Inverness Harriers",4,N24="Inverness Harriers",3,P24="Inverness Harriers",2,R24="Inverness Harriers",1),"")</f>
      </c>
      <c r="W24" s="75">
        <f>_xlfn.IFERROR(_xlfn.IFS(D24="Moray RR",8,F24="Moray RR",7,H24="Moray RR",6,J24="Moray RR",5,L24="Moray RR",4,N24="Moray RR",3,P24="Moray RR",2,R24="Moray RR",1),"")</f>
      </c>
      <c r="X24" s="75">
        <f>_xlfn.IFERROR(_xlfn.IFS(D24="Nairn AAC",8,F24="Nairn AAC",7,H24="Nairn AAC",6,J24="Nairn AAC",5,L24="Nairn AAC",4,N24="Nairn AAC",3,P24="Nairn AAC",2,R24="Nairn AAC",1),"")</f>
        <v>8</v>
      </c>
      <c r="Y24" s="75">
        <f>_xlfn.IFERROR(_xlfn.IFS(D24="Ross County AC",8,F24="Ross County AC",7,H24="Ross County AC",6,J24="Ross County AC",5,L24="Ross County AC",4,N24="Ross County AC",3,P24="Ross County AC",2,R24="Ross County AC",1),"")</f>
      </c>
    </row>
    <row r="25" spans="1:25" ht="15.75" thickBot="1">
      <c r="A25" s="30"/>
      <c r="B25" s="3" t="s">
        <v>12</v>
      </c>
      <c r="C25" s="141"/>
      <c r="D25" s="36" t="s">
        <v>1166</v>
      </c>
      <c r="E25" s="141"/>
      <c r="F25" s="36"/>
      <c r="G25" s="141"/>
      <c r="H25" s="36"/>
      <c r="I25" s="141"/>
      <c r="J25" s="36"/>
      <c r="K25" s="141"/>
      <c r="L25" s="36"/>
      <c r="M25" s="141"/>
      <c r="N25" s="36"/>
      <c r="O25" s="141"/>
      <c r="P25" s="36"/>
      <c r="Q25" s="141"/>
      <c r="R25" s="36"/>
      <c r="S25" s="78"/>
      <c r="T25" s="78"/>
      <c r="U25" s="78"/>
      <c r="V25" s="78"/>
      <c r="W25" s="78"/>
      <c r="X25" s="78"/>
      <c r="Y25" s="78"/>
    </row>
    <row r="26" spans="1:25" ht="15.75" thickBot="1">
      <c r="A26" s="28" t="s">
        <v>15</v>
      </c>
      <c r="B26" s="2" t="s">
        <v>10</v>
      </c>
      <c r="C26" s="33">
        <v>632</v>
      </c>
      <c r="D26" s="35" t="str">
        <f>_xlfn.IFERROR(VLOOKUP(C26,Athletes,9,FALSE),"")</f>
        <v>Heather Welsh</v>
      </c>
      <c r="E26" s="33"/>
      <c r="F26" s="35">
        <f>_xlfn.IFERROR(VLOOKUP(E26,Athletes,9,FALSE),"")</f>
      </c>
      <c r="G26" s="33"/>
      <c r="H26" s="35">
        <f>_xlfn.IFERROR(VLOOKUP(G26,Athletes,9,FALSE),"")</f>
      </c>
      <c r="I26" s="33"/>
      <c r="J26" s="35">
        <f>_xlfn.IFERROR(VLOOKUP(I26,Athletes,9,FALSE),"")</f>
      </c>
      <c r="K26" s="33"/>
      <c r="L26" s="35">
        <f>_xlfn.IFERROR(VLOOKUP(K26,Athletes,9,FALSE),"")</f>
      </c>
      <c r="M26" s="33"/>
      <c r="N26" s="35">
        <f>_xlfn.IFERROR(VLOOKUP(M26,Athletes,9,FALSE),"")</f>
      </c>
      <c r="O26" s="33"/>
      <c r="P26" s="35">
        <f>_xlfn.IFERROR(VLOOKUP(O26,Athletes,9,FALSE),"")</f>
      </c>
      <c r="Q26" s="33"/>
      <c r="R26" s="35">
        <f>_xlfn.IFERROR(VLOOKUP(Q26,Athletes,9,FALSE),"")</f>
      </c>
      <c r="S26" s="76"/>
      <c r="T26" s="76"/>
      <c r="U26" s="76"/>
      <c r="V26" s="76"/>
      <c r="W26" s="76"/>
      <c r="X26" s="76"/>
      <c r="Y26" s="76"/>
    </row>
    <row r="27" spans="1:25" ht="15">
      <c r="A27" s="29" t="s">
        <v>9</v>
      </c>
      <c r="B27" s="1" t="s">
        <v>11</v>
      </c>
      <c r="C27" s="140"/>
      <c r="D27" s="34" t="str">
        <f>_xlfn.IFERROR(VLOOKUP(C26,AthletesClub,11,FALSE),"")</f>
        <v>Nairn AAC</v>
      </c>
      <c r="E27" s="140"/>
      <c r="F27" s="34">
        <f>_xlfn.IFERROR(VLOOKUP(E26,AthletesClub,11,FALSE),"")</f>
      </c>
      <c r="G27" s="140"/>
      <c r="H27" s="34">
        <f>_xlfn.IFERROR(VLOOKUP(G26,AthletesClub,11,FALSE),"")</f>
      </c>
      <c r="I27" s="140"/>
      <c r="J27" s="34">
        <f>_xlfn.IFERROR(VLOOKUP(I26,AthletesClub,11,FALSE),"")</f>
      </c>
      <c r="K27" s="140"/>
      <c r="L27" s="34">
        <f>_xlfn.IFERROR(VLOOKUP(K26,AthletesClub,11,FALSE),"")</f>
      </c>
      <c r="M27" s="140"/>
      <c r="N27" s="34">
        <f>_xlfn.IFERROR(VLOOKUP(M26,AthletesClub,11,FALSE),"")</f>
      </c>
      <c r="O27" s="140"/>
      <c r="P27" s="34">
        <f>_xlfn.IFERROR(VLOOKUP(O26,AthletesClub,11,FALSE),"")</f>
      </c>
      <c r="Q27" s="140"/>
      <c r="R27" s="34">
        <f>_xlfn.IFERROR(VLOOKUP(Q26,AthletesClub,11,FALSE),"")</f>
      </c>
      <c r="S27" s="75">
        <f>_xlfn.IFERROR(_xlfn.IFS(D27="Elgin AAC",8,F27="Elgin AAC",7,H27="Elgin AAC",6,J27="Elgin AAC",5,L27="Elgin AAC",4,N27="Elgin AAC",3,P27="Elgin AAC",2,R27="Elgin AAC",1),"")</f>
      </c>
      <c r="T27" s="75">
        <f>_xlfn.IFERROR(_xlfn.IFS(D27="East Sutherland",8,F27="East Sutherland",7,H27="East Sutherland",6,J27="East Sutherland",5,L27="East Sutherland",4,N27="East Sutherland",3,P27="East Sutherland",2,R27="East Sutherland",1),"")</f>
      </c>
      <c r="U27" s="75">
        <f>_xlfn.IFERROR(_xlfn.IFS(D27="Forres Harriers",8,F27="Forres Harriers",7,H27="Forres Harriers",6,J27="Forres Harriers",5,L27="Forres Harriers",4,N27="Forres Harriers",3,P27="Forres Harriers",2,R27="Forres Harriers",1),"")</f>
      </c>
      <c r="V27" s="75">
        <f>_xlfn.IFERROR(_xlfn.IFS(D27="Inverness Harriers",8,F27="Inverness Harriers",7,H27="Inverness Harriers",6,J27="Inverness Harriers",5,L27="Inverness Harriers",4,N27="Inverness Harriers",3,P27="Inverness Harriers",2,R27="Inverness Harriers",1),"")</f>
      </c>
      <c r="W27" s="75">
        <f>_xlfn.IFERROR(_xlfn.IFS(D27="Moray RR",8,F27="Moray RR",7,H27="Moray RR",6,J27="Moray RR",5,L27="Moray RR",4,N27="Moray RR",3,P27="Moray RR",2,R27="Moray RR",1),"")</f>
      </c>
      <c r="X27" s="75">
        <f>_xlfn.IFERROR(_xlfn.IFS(D27="Nairn AAC",8,F27="Nairn AAC",7,H27="Nairn AAC",6,J27="Nairn AAC",5,L27="Nairn AAC",4,N27="Nairn AAC",3,P27="Nairn AAC",2,R27="Nairn AAC",1),"")</f>
        <v>8</v>
      </c>
      <c r="Y27" s="75">
        <f>_xlfn.IFERROR(_xlfn.IFS(D27="Ross County AC",8,F27="Ross County AC",7,H27="Ross County AC",6,J27="Ross County AC",5,L27="Ross County AC",4,N27="Ross County AC",3,P27="Ross County AC",2,R27="Ross County AC",1),"")</f>
      </c>
    </row>
    <row r="28" spans="1:25" ht="15.75" thickBot="1">
      <c r="A28" s="30"/>
      <c r="B28" s="3" t="s">
        <v>12</v>
      </c>
      <c r="C28" s="141"/>
      <c r="D28" s="36" t="s">
        <v>1184</v>
      </c>
      <c r="E28" s="141"/>
      <c r="F28" s="36"/>
      <c r="G28" s="141"/>
      <c r="H28" s="36"/>
      <c r="I28" s="141"/>
      <c r="J28" s="36"/>
      <c r="K28" s="141"/>
      <c r="L28" s="36"/>
      <c r="M28" s="141"/>
      <c r="N28" s="36"/>
      <c r="O28" s="141"/>
      <c r="P28" s="36"/>
      <c r="Q28" s="141"/>
      <c r="R28" s="36"/>
      <c r="S28" s="76"/>
      <c r="T28" s="76"/>
      <c r="U28" s="76"/>
      <c r="V28" s="76"/>
      <c r="W28" s="76"/>
      <c r="X28" s="76"/>
      <c r="Y28" s="76"/>
    </row>
    <row r="29" spans="1:25" ht="15.75" thickBot="1">
      <c r="A29" s="28" t="str">
        <f>A26</f>
        <v>High Jump</v>
      </c>
      <c r="B29" s="2" t="s">
        <v>10</v>
      </c>
      <c r="C29" s="33">
        <v>633</v>
      </c>
      <c r="D29" s="35" t="str">
        <f>_xlfn.IFERROR(VLOOKUP(C29,Athletes,9,FALSE),"")</f>
        <v>Shannon Sutherland</v>
      </c>
      <c r="E29" s="33"/>
      <c r="F29" s="35">
        <f>_xlfn.IFERROR(VLOOKUP(E29,Athletes,9,FALSE),"")</f>
      </c>
      <c r="G29" s="33"/>
      <c r="H29" s="35">
        <f>_xlfn.IFERROR(VLOOKUP(G29,Athletes,9,FALSE),"")</f>
      </c>
      <c r="I29" s="33"/>
      <c r="J29" s="35">
        <f>_xlfn.IFERROR(VLOOKUP(I29,Athletes,9,FALSE),"")</f>
      </c>
      <c r="K29" s="33"/>
      <c r="L29" s="35">
        <f>_xlfn.IFERROR(VLOOKUP(K29,Athletes,9,FALSE),"")</f>
      </c>
      <c r="M29" s="33"/>
      <c r="N29" s="35">
        <f>_xlfn.IFERROR(VLOOKUP(M29,Athletes,9,FALSE),"")</f>
      </c>
      <c r="O29" s="33"/>
      <c r="P29" s="35">
        <f>_xlfn.IFERROR(VLOOKUP(O29,Athletes,9,FALSE),"")</f>
      </c>
      <c r="Q29" s="33"/>
      <c r="R29" s="35">
        <f>_xlfn.IFERROR(VLOOKUP(Q29,Athletes,9,FALSE),"")</f>
      </c>
      <c r="S29" s="76"/>
      <c r="T29" s="76"/>
      <c r="U29" s="76"/>
      <c r="V29" s="76"/>
      <c r="W29" s="76"/>
      <c r="X29" s="76"/>
      <c r="Y29" s="76"/>
    </row>
    <row r="30" spans="1:25" ht="15">
      <c r="A30" s="29" t="s">
        <v>13</v>
      </c>
      <c r="B30" s="1" t="s">
        <v>11</v>
      </c>
      <c r="C30" s="140"/>
      <c r="D30" s="34" t="str">
        <f>_xlfn.IFERROR(VLOOKUP(C29,AthletesClub,11,FALSE),"")</f>
        <v>Nairn AAC</v>
      </c>
      <c r="E30" s="140"/>
      <c r="F30" s="34">
        <f>_xlfn.IFERROR(VLOOKUP(E29,AthletesClub,11,FALSE),"")</f>
      </c>
      <c r="G30" s="140"/>
      <c r="H30" s="34">
        <f>_xlfn.IFERROR(VLOOKUP(G29,AthletesClub,11,FALSE),"")</f>
      </c>
      <c r="I30" s="140"/>
      <c r="J30" s="34">
        <f>_xlfn.IFERROR(VLOOKUP(I29,AthletesClub,11,FALSE),"")</f>
      </c>
      <c r="K30" s="140"/>
      <c r="L30" s="34">
        <f>_xlfn.IFERROR(VLOOKUP(K29,AthletesClub,11,FALSE),"")</f>
      </c>
      <c r="M30" s="140"/>
      <c r="N30" s="34">
        <f>_xlfn.IFERROR(VLOOKUP(M29,AthletesClub,11,FALSE),"")</f>
      </c>
      <c r="O30" s="140"/>
      <c r="P30" s="34">
        <f>_xlfn.IFERROR(VLOOKUP(O29,AthletesClub,11,FALSE),"")</f>
      </c>
      <c r="Q30" s="140"/>
      <c r="R30" s="34">
        <f>_xlfn.IFERROR(VLOOKUP(Q29,AthletesClub,11,FALSE),"")</f>
      </c>
      <c r="S30" s="75">
        <f>_xlfn.IFERROR(_xlfn.IFS(D30="Elgin AAC",8,F30="Elgin AAC",7,H30="Elgin AAC",6,J30="Elgin AAC",5,L30="Elgin AAC",4,N30="Elgin AAC",3,P30="Elgin AAC",2,R30="Elgin AAC",1),"")</f>
      </c>
      <c r="T30" s="75">
        <f>_xlfn.IFERROR(_xlfn.IFS(D30="East Sutherland",8,F30="East Sutherland",7,H30="East Sutherland",6,J30="East Sutherland",5,L30="East Sutherland",4,N30="East Sutherland",3,P30="East Sutherland",2,R30="East Sutherland",1),"")</f>
      </c>
      <c r="U30" s="75">
        <f>_xlfn.IFERROR(_xlfn.IFS(D30="Forres Harriers",8,F30="Forres Harriers",7,H30="Forres Harriers",6,J30="Forres Harriers",5,L30="Forres Harriers",4,N30="Forres Harriers",3,P30="Forres Harriers",2,R30="Forres Harriers",1),"")</f>
      </c>
      <c r="V30" s="75">
        <f>_xlfn.IFERROR(_xlfn.IFS(D30="Inverness Harriers",8,F30="Inverness Harriers",7,H30="Inverness Harriers",6,J30="Inverness Harriers",5,L30="Inverness Harriers",4,N30="Inverness Harriers",3,P30="Inverness Harriers",2,R30="Inverness Harriers",1),"")</f>
      </c>
      <c r="W30" s="75">
        <f>_xlfn.IFERROR(_xlfn.IFS(D30="Moray RR",8,F30="Moray RR",7,H30="Moray RR",6,J30="Moray RR",5,L30="Moray RR",4,N30="Moray RR",3,P30="Moray RR",2,R30="Moray RR",1),"")</f>
      </c>
      <c r="X30" s="75">
        <f>_xlfn.IFERROR(_xlfn.IFS(D30="Nairn AAC",8,F30="Nairn AAC",7,H30="Nairn AAC",6,J30="Nairn AAC",5,L30="Nairn AAC",4,N30="Nairn AAC",3,P30="Nairn AAC",2,R30="Nairn AAC",1),"")</f>
        <v>8</v>
      </c>
      <c r="Y30" s="75">
        <f>_xlfn.IFERROR(_xlfn.IFS(D30="Ross County AC",8,F30="Ross County AC",7,H30="Ross County AC",6,J30="Ross County AC",5,L30="Ross County AC",4,N30="Ross County AC",3,P30="Ross County AC",2,R30="Ross County AC",1),"")</f>
      </c>
    </row>
    <row r="31" spans="1:25" ht="15.75" thickBot="1">
      <c r="A31" s="30"/>
      <c r="B31" s="3" t="s">
        <v>12</v>
      </c>
      <c r="C31" s="141"/>
      <c r="D31" s="36" t="s">
        <v>1113</v>
      </c>
      <c r="E31" s="141"/>
      <c r="F31" s="36"/>
      <c r="G31" s="141"/>
      <c r="H31" s="36"/>
      <c r="I31" s="141"/>
      <c r="J31" s="36"/>
      <c r="K31" s="141"/>
      <c r="L31" s="36"/>
      <c r="M31" s="141"/>
      <c r="N31" s="36"/>
      <c r="O31" s="141"/>
      <c r="P31" s="36"/>
      <c r="Q31" s="141"/>
      <c r="R31" s="36"/>
      <c r="S31" s="78"/>
      <c r="T31" s="78"/>
      <c r="U31" s="78"/>
      <c r="V31" s="78"/>
      <c r="W31" s="78"/>
      <c r="X31" s="78"/>
      <c r="Y31" s="78"/>
    </row>
    <row r="32" spans="1:25" ht="15.75" thickBot="1">
      <c r="A32" s="28" t="s">
        <v>790</v>
      </c>
      <c r="B32" s="2" t="s">
        <v>10</v>
      </c>
      <c r="C32" s="33"/>
      <c r="D32" s="35">
        <f>_xlfn.IFERROR(VLOOKUP(C32,Athletes,9,FALSE),"")</f>
      </c>
      <c r="E32" s="33"/>
      <c r="F32" s="35">
        <f>_xlfn.IFERROR(VLOOKUP(E32,Athletes,9,FALSE),"")</f>
      </c>
      <c r="G32" s="33"/>
      <c r="H32" s="35">
        <f>_xlfn.IFERROR(VLOOKUP(G32,Athletes,9,FALSE),"")</f>
      </c>
      <c r="I32" s="33"/>
      <c r="J32" s="35">
        <f>_xlfn.IFERROR(VLOOKUP(I32,Athletes,9,FALSE),"")</f>
      </c>
      <c r="K32" s="33"/>
      <c r="L32" s="35">
        <f>_xlfn.IFERROR(VLOOKUP(K32,Athletes,9,FALSE),"")</f>
      </c>
      <c r="M32" s="33"/>
      <c r="N32" s="35">
        <f>_xlfn.IFERROR(VLOOKUP(M32,Athletes,9,FALSE),"")</f>
      </c>
      <c r="O32" s="33"/>
      <c r="P32" s="35">
        <f>_xlfn.IFERROR(VLOOKUP(O32,Athletes,9,FALSE),"")</f>
      </c>
      <c r="Q32" s="33"/>
      <c r="R32" s="35">
        <f>_xlfn.IFERROR(VLOOKUP(Q32,Athletes,9,FALSE),"")</f>
      </c>
      <c r="S32" s="76"/>
      <c r="T32" s="76"/>
      <c r="U32" s="76"/>
      <c r="V32" s="76"/>
      <c r="W32" s="76"/>
      <c r="X32" s="76"/>
      <c r="Y32" s="76"/>
    </row>
    <row r="33" spans="1:25" ht="15">
      <c r="A33" s="29" t="s">
        <v>842</v>
      </c>
      <c r="B33" s="1" t="s">
        <v>11</v>
      </c>
      <c r="C33" s="140"/>
      <c r="D33" s="34">
        <f>_xlfn.IFERROR(VLOOKUP(C32,AthletesClub,11,FALSE),"")</f>
      </c>
      <c r="E33" s="140"/>
      <c r="F33" s="34">
        <f>_xlfn.IFERROR(VLOOKUP(E32,AthletesClub,11,FALSE),"")</f>
      </c>
      <c r="G33" s="140"/>
      <c r="H33" s="34">
        <f>_xlfn.IFERROR(VLOOKUP(G32,AthletesClub,11,FALSE),"")</f>
      </c>
      <c r="I33" s="140"/>
      <c r="J33" s="34">
        <f>_xlfn.IFERROR(VLOOKUP(I32,AthletesClub,11,FALSE),"")</f>
      </c>
      <c r="K33" s="140"/>
      <c r="L33" s="34">
        <f>_xlfn.IFERROR(VLOOKUP(K32,AthletesClub,11,FALSE),"")</f>
      </c>
      <c r="M33" s="140"/>
      <c r="N33" s="34">
        <f>_xlfn.IFERROR(VLOOKUP(M32,AthletesClub,11,FALSE),"")</f>
      </c>
      <c r="O33" s="140"/>
      <c r="P33" s="34">
        <f>_xlfn.IFERROR(VLOOKUP(O32,AthletesClub,11,FALSE),"")</f>
      </c>
      <c r="Q33" s="140"/>
      <c r="R33" s="34">
        <f>_xlfn.IFERROR(VLOOKUP(Q32,AthletesClub,11,FALSE),"")</f>
      </c>
      <c r="S33" s="75">
        <f>_xlfn.IFERROR(_xlfn.IFS(D33="Elgin AAC",8,F33="Elgin AAC",7,H33="Elgin AAC",6,J33="Elgin AAC",5,L33="Elgin AAC",4,N33="Elgin AAC",3,P33="Elgin AAC",2,R33="Elgin AAC",1),"")</f>
      </c>
      <c r="T33" s="75">
        <f>_xlfn.IFERROR(_xlfn.IFS(D33="East Sutherland",8,F33="East Sutherland",7,H33="East Sutherland",6,J33="East Sutherland",5,L33="East Sutherland",4,N33="East Sutherland",3,P33="East Sutherland",2,R33="East Sutherland",1),"")</f>
      </c>
      <c r="U33" s="75">
        <f>_xlfn.IFERROR(_xlfn.IFS(D33="Forres Harriers",8,F33="Forres Harriers",7,H33="Forres Harriers",6,J33="Forres Harriers",5,L33="Forres Harriers",4,N33="Forres Harriers",3,P33="Forres Harriers",2,R33="Forres Harriers",1),"")</f>
      </c>
      <c r="V33" s="75">
        <f>_xlfn.IFERROR(_xlfn.IFS(D33="Inverness Harriers",8,F33="Inverness Harriers",7,H33="Inverness Harriers",6,J33="Inverness Harriers",5,L33="Inverness Harriers",4,N33="Inverness Harriers",3,P33="Inverness Harriers",2,R33="Inverness Harriers",1),"")</f>
      </c>
      <c r="W33" s="75">
        <f>_xlfn.IFERROR(_xlfn.IFS(D33="Moray RR",8,F33="Moray RR",7,H33="Moray RR",6,J33="Moray RR",5,L33="Moray RR",4,N33="Moray RR",3,P33="Moray RR",2,R33="Moray RR",1),"")</f>
      </c>
      <c r="X33" s="75">
        <f>_xlfn.IFERROR(_xlfn.IFS(D33="Nairn AAC",8,F33="Nairn AAC",7,H33="Nairn AAC",6,J33="Nairn AAC",5,L33="Nairn AAC",4,N33="Nairn AAC",3,P33="Nairn AAC",2,R33="Nairn AAC",1),"")</f>
      </c>
      <c r="Y33" s="75">
        <f>_xlfn.IFERROR(_xlfn.IFS(D33="Ross County AC",8,F33="Ross County AC",7,H33="Ross County AC",6,J33="Ross County AC",5,L33="Ross County AC",4,N33="Ross County AC",3,P33="Ross County AC",2,R33="Ross County AC",1),"")</f>
      </c>
    </row>
    <row r="34" spans="1:25" ht="15.75" thickBot="1">
      <c r="A34" s="30"/>
      <c r="B34" s="3" t="s">
        <v>12</v>
      </c>
      <c r="C34" s="141"/>
      <c r="D34" s="36"/>
      <c r="E34" s="141"/>
      <c r="F34" s="36"/>
      <c r="G34" s="141"/>
      <c r="H34" s="36"/>
      <c r="I34" s="141"/>
      <c r="J34" s="36"/>
      <c r="K34" s="141"/>
      <c r="L34" s="36"/>
      <c r="M34" s="141"/>
      <c r="N34" s="36"/>
      <c r="O34" s="141"/>
      <c r="P34" s="36"/>
      <c r="Q34" s="141"/>
      <c r="R34" s="36"/>
      <c r="S34" s="77"/>
      <c r="T34" s="77"/>
      <c r="U34" s="77"/>
      <c r="V34" s="77"/>
      <c r="W34" s="77"/>
      <c r="X34" s="77"/>
      <c r="Y34" s="77"/>
    </row>
    <row r="35" spans="19:25" ht="15.75" thickBot="1">
      <c r="S35" s="82">
        <f>SUM(S2:S34)</f>
        <v>20</v>
      </c>
      <c r="T35" s="82">
        <f>SUM(T2:T34)</f>
        <v>8</v>
      </c>
      <c r="U35" s="82">
        <f>SUM(U2:U34)</f>
        <v>0</v>
      </c>
      <c r="V35" s="82">
        <f>SUM(V2:V34)</f>
        <v>24</v>
      </c>
      <c r="W35" s="82">
        <f>SUM(W2:W34)</f>
        <v>0</v>
      </c>
      <c r="X35" s="82">
        <f>SUM(X3,X6,X9,X12,X15,X18,X21,X24,X27,X30,X33)</f>
        <v>45</v>
      </c>
      <c r="Y35" s="83">
        <f>SUM(Y2:Y34)</f>
        <v>0</v>
      </c>
    </row>
    <row r="36" spans="19:25" ht="16.5" thickBot="1">
      <c r="S36" s="84">
        <f>RANK(S35,S35:Y35,0)</f>
        <v>3</v>
      </c>
      <c r="T36" s="84">
        <f>RANK(T35,S35:Y35,0)</f>
        <v>4</v>
      </c>
      <c r="U36" s="84">
        <f>RANK(U35,S35:Y35,0)</f>
        <v>5</v>
      </c>
      <c r="V36" s="84">
        <f>RANK(V35,S35:Y35,0)</f>
        <v>2</v>
      </c>
      <c r="W36" s="84">
        <f>RANK(W35,S35:Y35,0)</f>
        <v>5</v>
      </c>
      <c r="X36" s="84">
        <f>RANK(X35,S35:Y35,0)</f>
        <v>1</v>
      </c>
      <c r="Y36" s="85">
        <f>RANK(Y35,S35:Y35,0)</f>
        <v>5</v>
      </c>
    </row>
    <row r="37" spans="19:25" ht="15">
      <c r="S37" s="86" t="s">
        <v>2</v>
      </c>
      <c r="T37" s="87" t="s">
        <v>3</v>
      </c>
      <c r="U37" s="87" t="s">
        <v>4</v>
      </c>
      <c r="V37" s="87" t="s">
        <v>5</v>
      </c>
      <c r="W37" s="87" t="s">
        <v>6</v>
      </c>
      <c r="X37" s="87" t="s">
        <v>7</v>
      </c>
      <c r="Y37" s="87" t="s">
        <v>8</v>
      </c>
    </row>
  </sheetData>
  <sheetProtection password="CC51" sheet="1" selectLockedCells="1"/>
  <mergeCells count="8">
    <mergeCell ref="O1:P1"/>
    <mergeCell ref="Q1:R1"/>
    <mergeCell ref="C1:D1"/>
    <mergeCell ref="E1:F1"/>
    <mergeCell ref="G1:H1"/>
    <mergeCell ref="I1:J1"/>
    <mergeCell ref="K1:L1"/>
    <mergeCell ref="M1:N1"/>
  </mergeCells>
  <dataValidations count="1">
    <dataValidation type="list" allowBlank="1" showInputMessage="1" showErrorMessage="1" sqref="F35">
      <formula1>"Elgin,Forres,Inverness,Moray RR,Nairn,Ross County,East Sutherland"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A4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0.140625" style="0" bestFit="1" customWidth="1"/>
    <col min="3" max="3" width="5.28125" style="0" bestFit="1" customWidth="1"/>
    <col min="4" max="4" width="19.7109375" style="0" bestFit="1" customWidth="1"/>
    <col min="5" max="5" width="5.28125" style="0" bestFit="1" customWidth="1"/>
    <col min="6" max="6" width="20.7109375" style="0" customWidth="1"/>
    <col min="7" max="7" width="5.28125" style="0" bestFit="1" customWidth="1"/>
    <col min="8" max="8" width="20.7109375" style="0" customWidth="1"/>
    <col min="9" max="9" width="5.28125" style="0" bestFit="1" customWidth="1"/>
    <col min="10" max="10" width="20.7109375" style="0" customWidth="1"/>
    <col min="11" max="11" width="5.28125" style="0" bestFit="1" customWidth="1"/>
    <col min="12" max="12" width="20.7109375" style="0" customWidth="1"/>
    <col min="13" max="13" width="5.28125" style="0" bestFit="1" customWidth="1"/>
    <col min="14" max="14" width="20.7109375" style="0" customWidth="1"/>
    <col min="15" max="15" width="5.28125" style="0" bestFit="1" customWidth="1"/>
    <col min="16" max="16" width="20.7109375" style="0" customWidth="1"/>
    <col min="17" max="17" width="5.28125" style="0" bestFit="1" customWidth="1"/>
    <col min="18" max="18" width="20.7109375" style="0" customWidth="1"/>
  </cols>
  <sheetData>
    <row r="1" spans="1:25" ht="15.75" thickBot="1">
      <c r="A1" s="27" t="s">
        <v>0</v>
      </c>
      <c r="B1" s="27" t="s">
        <v>94</v>
      </c>
      <c r="C1" s="201" t="s">
        <v>782</v>
      </c>
      <c r="D1" s="202"/>
      <c r="E1" s="201" t="s">
        <v>783</v>
      </c>
      <c r="F1" s="202"/>
      <c r="G1" s="204" t="s">
        <v>784</v>
      </c>
      <c r="H1" s="205"/>
      <c r="I1" s="201" t="s">
        <v>785</v>
      </c>
      <c r="J1" s="202"/>
      <c r="K1" s="204" t="s">
        <v>786</v>
      </c>
      <c r="L1" s="205"/>
      <c r="M1" s="204" t="s">
        <v>787</v>
      </c>
      <c r="N1" s="205"/>
      <c r="O1" s="201" t="s">
        <v>788</v>
      </c>
      <c r="P1" s="202"/>
      <c r="Q1" s="201" t="s">
        <v>789</v>
      </c>
      <c r="R1" s="203"/>
      <c r="S1" s="80" t="s">
        <v>2</v>
      </c>
      <c r="T1" s="81" t="s">
        <v>3</v>
      </c>
      <c r="U1" s="81" t="s">
        <v>4</v>
      </c>
      <c r="V1" s="81" t="s">
        <v>5</v>
      </c>
      <c r="W1" s="81" t="s">
        <v>6</v>
      </c>
      <c r="X1" s="81" t="s">
        <v>7</v>
      </c>
      <c r="Y1" s="81" t="s">
        <v>8</v>
      </c>
    </row>
    <row r="2" spans="1:25" ht="15.75" thickBot="1">
      <c r="A2" s="28" t="s">
        <v>835</v>
      </c>
      <c r="B2" s="31" t="s">
        <v>10</v>
      </c>
      <c r="C2" s="33">
        <v>601</v>
      </c>
      <c r="D2" s="35" t="str">
        <f>_xlfn.IFERROR(VLOOKUP(C2,Athletes,9,FALSE),"")</f>
        <v>Archie Smith</v>
      </c>
      <c r="E2" s="33">
        <v>320</v>
      </c>
      <c r="F2" s="35" t="str">
        <f>_xlfn.IFERROR(VLOOKUP(E2,Athletes,9,FALSE),"")</f>
        <v>Daniel Finnigan</v>
      </c>
      <c r="G2" s="33">
        <v>720</v>
      </c>
      <c r="H2" s="35" t="str">
        <f>_xlfn.IFERROR(VLOOKUP(G2,Athletes,9,FALSE),"")</f>
        <v>Seumas Henderson</v>
      </c>
      <c r="I2" s="33">
        <v>200</v>
      </c>
      <c r="J2" s="35" t="str">
        <f>_xlfn.IFERROR(VLOOKUP(I2,Athletes,9,FALSE),"")</f>
        <v>John Scott</v>
      </c>
      <c r="K2" s="33"/>
      <c r="L2" s="35">
        <f>_xlfn.IFERROR(VLOOKUP(K2,Athletes,9,FALSE),"")</f>
      </c>
      <c r="M2" s="33"/>
      <c r="N2" s="35">
        <f>_xlfn.IFERROR(VLOOKUP(M2,Athletes,9,FALSE),"")</f>
      </c>
      <c r="O2" s="33"/>
      <c r="P2" s="35">
        <f>_xlfn.IFERROR(VLOOKUP(O2,Athletes,9,FALSE),"")</f>
      </c>
      <c r="Q2" s="33"/>
      <c r="R2" s="35">
        <f>_xlfn.IFERROR(VLOOKUP(Q2,Athletes,9,FALSE),"")</f>
      </c>
      <c r="S2" s="73"/>
      <c r="T2" s="74"/>
      <c r="U2" s="74"/>
      <c r="V2" s="74"/>
      <c r="W2" s="74"/>
      <c r="X2" s="74"/>
      <c r="Y2" s="74"/>
    </row>
    <row r="3" spans="1:25" ht="15">
      <c r="A3" s="29" t="s">
        <v>9</v>
      </c>
      <c r="B3" s="1" t="s">
        <v>11</v>
      </c>
      <c r="C3" s="140"/>
      <c r="D3" s="34" t="str">
        <f>_xlfn.IFERROR(VLOOKUP(C2,AthletesClub,11,FALSE),"")</f>
        <v>Nairn AAC</v>
      </c>
      <c r="E3" s="140"/>
      <c r="F3" s="34" t="str">
        <f>_xlfn.IFERROR(VLOOKUP(E2,AthletesClub,11,FALSE),"")</f>
        <v>Inverness Harriers</v>
      </c>
      <c r="G3" s="140"/>
      <c r="H3" s="34" t="str">
        <f>_xlfn.IFERROR(VLOOKUP(G2,AthletesClub,11,FALSE),"")</f>
        <v>Ross County AC</v>
      </c>
      <c r="I3" s="140"/>
      <c r="J3" s="34" t="str">
        <f>_xlfn.IFERROR(VLOOKUP(I2,AthletesClub,11,FALSE),"")</f>
        <v>Forres Harriers</v>
      </c>
      <c r="K3" s="140"/>
      <c r="L3" s="34">
        <f>_xlfn.IFERROR(VLOOKUP(K2,AthletesClub,11,FALSE),"")</f>
      </c>
      <c r="M3" s="140"/>
      <c r="N3" s="34">
        <f>_xlfn.IFERROR(VLOOKUP(M2,AthletesClub,11,FALSE),"")</f>
      </c>
      <c r="O3" s="140"/>
      <c r="P3" s="34">
        <f>_xlfn.IFERROR(VLOOKUP(O2,AthletesClub,11,FALSE),"")</f>
      </c>
      <c r="Q3" s="140"/>
      <c r="R3" s="34">
        <f>_xlfn.IFERROR(VLOOKUP(Q2,AthletesClub,11,FALSE),"")</f>
      </c>
      <c r="S3" s="75">
        <f>_xlfn.IFERROR(_xlfn.IFS(D3="Elgin AAC",8,F3="Elgin AAC",7,H3="Elgin AAC",6,J3="Elgin AAC",5,L3="Elgin AAC",4,N3="Elgin AAC",3,P3="Elgin AAC",2,R3="Elgin AAC",1),"")</f>
      </c>
      <c r="T3" s="75">
        <f>_xlfn.IFERROR(_xlfn.IFS(D3="East Sutherland",8,F3="East Sutherland",7,H3="East Sutherland",6,J3="East Sutherland",5,L3="East Sutherland",4,N3="East Sutherland",3,P3="East Sutherland",2,R3="East Sutherland",1),"")</f>
      </c>
      <c r="U3" s="75">
        <f>_xlfn.IFERROR(_xlfn.IFS(D3="Forres Harriers",8,F3="Forres Harriers",7,H3="Forres Harriers",6,J3="Forres Harriers",5,L3="Forres Harriers",4,N3="Forres Harriers",3,P3="Forres Harriers",2,R3="Forres Harriers",1),"")</f>
        <v>5</v>
      </c>
      <c r="V3" s="75">
        <f>_xlfn.IFERROR(_xlfn.IFS(D3="Inverness Harriers",8,F3="Inverness Harriers",7,H3="Inverness Harriers",6,J3="Inverness Harriers",5,L3="Inverness Harriers",4,N3="Inverness Harriers",3,P3="Inverness Harriers",2,R3="Inverness Harriers",1),"")</f>
        <v>7</v>
      </c>
      <c r="W3" s="75">
        <f>_xlfn.IFERROR(_xlfn.IFS(D3="Moray RR",8,F3="Moray RR",7,H3="Moray RR",6,J3="Moray RR",5,L3="Moray RR",4,N3="Moray RR",3,P3="Moray RR",2,R3="Moray RR",1),"")</f>
      </c>
      <c r="X3" s="75">
        <f>_xlfn.IFERROR(_xlfn.IFS(D3="Nairn AAC",8,F3="Nairn AAC",7,H3="Nairn AAC",6,J3="Nairn AAC",5,L3="Nairn AAC",4,N3="Nairn AAC",3,P3="Nairn AAC",2,R3="Nairn AAC",1),"")</f>
        <v>8</v>
      </c>
      <c r="Y3" s="75">
        <f>_xlfn.IFERROR(_xlfn.IFS(D3="Ross County AC",8,F3="Ross County AC",7,H3="Ross County AC",6,J3="Ross County AC",5,L3="Ross County AC",4,N3="Ross County AC",3,P3="Ross County AC",2,R3="Ross County AC",1),"")</f>
        <v>6</v>
      </c>
    </row>
    <row r="4" spans="1:25" ht="15.75" thickBot="1">
      <c r="A4" s="187">
        <v>-3.9</v>
      </c>
      <c r="B4" s="3" t="s">
        <v>12</v>
      </c>
      <c r="C4" s="141"/>
      <c r="D4" s="152">
        <v>12.3</v>
      </c>
      <c r="E4" s="141"/>
      <c r="F4" s="152">
        <v>12.6</v>
      </c>
      <c r="G4" s="141"/>
      <c r="H4" s="36">
        <v>13.43</v>
      </c>
      <c r="I4" s="141"/>
      <c r="J4" s="36">
        <v>13.61</v>
      </c>
      <c r="K4" s="141"/>
      <c r="L4" s="36"/>
      <c r="M4" s="141"/>
      <c r="N4" s="36"/>
      <c r="O4" s="141"/>
      <c r="P4" s="36"/>
      <c r="Q4" s="141"/>
      <c r="R4" s="36"/>
      <c r="S4" s="76"/>
      <c r="T4" s="76"/>
      <c r="U4" s="76"/>
      <c r="V4" s="76"/>
      <c r="W4" s="76"/>
      <c r="X4" s="76"/>
      <c r="Y4" s="76"/>
    </row>
    <row r="5" spans="1:25" ht="15.75" thickBot="1">
      <c r="A5" s="28" t="str">
        <f>A2</f>
        <v>80m</v>
      </c>
      <c r="B5" s="31" t="s">
        <v>10</v>
      </c>
      <c r="C5" s="33">
        <v>326</v>
      </c>
      <c r="D5" s="35" t="str">
        <f>_xlfn.IFERROR(VLOOKUP(C5,Athletes,9,FALSE),"")</f>
        <v>Murray Taylor</v>
      </c>
      <c r="E5" s="33">
        <v>602</v>
      </c>
      <c r="F5" s="35" t="str">
        <f>_xlfn.IFERROR(VLOOKUP(E5,Athletes,9,FALSE),"")</f>
        <v>Jack MacKellar</v>
      </c>
      <c r="G5" s="33">
        <v>724</v>
      </c>
      <c r="H5" s="35" t="str">
        <f>_xlfn.IFERROR(VLOOKUP(G5,Athletes,9,FALSE),"")</f>
        <v>Jamie Macgruer</v>
      </c>
      <c r="I5" s="33"/>
      <c r="J5" s="35">
        <f>_xlfn.IFERROR(VLOOKUP(I5,Athletes,9,FALSE),"")</f>
      </c>
      <c r="K5" s="33"/>
      <c r="L5" s="35">
        <f>_xlfn.IFERROR(VLOOKUP(K5,Athletes,9,FALSE),"")</f>
      </c>
      <c r="M5" s="33"/>
      <c r="N5" s="35">
        <f>_xlfn.IFERROR(VLOOKUP(M5,Athletes,9,FALSE),"")</f>
      </c>
      <c r="O5" s="33"/>
      <c r="P5" s="35">
        <f>_xlfn.IFERROR(VLOOKUP(O5,Athletes,9,FALSE),"")</f>
      </c>
      <c r="Q5" s="33"/>
      <c r="R5" s="35">
        <f>_xlfn.IFERROR(VLOOKUP(Q5,Athletes,9,FALSE),"")</f>
      </c>
      <c r="S5" s="76"/>
      <c r="T5" s="76"/>
      <c r="U5" s="76"/>
      <c r="V5" s="76"/>
      <c r="W5" s="76"/>
      <c r="X5" s="76"/>
      <c r="Y5" s="76"/>
    </row>
    <row r="6" spans="1:25" ht="15">
      <c r="A6" s="29" t="s">
        <v>13</v>
      </c>
      <c r="B6" s="1" t="s">
        <v>11</v>
      </c>
      <c r="C6" s="140"/>
      <c r="D6" s="34" t="str">
        <f>_xlfn.IFERROR(VLOOKUP(C5,AthletesClub,11,FALSE),"")</f>
        <v>Inverness Harriers</v>
      </c>
      <c r="E6" s="140"/>
      <c r="F6" s="34" t="str">
        <f>_xlfn.IFERROR(VLOOKUP(E5,AthletesClub,11,FALSE),"")</f>
        <v>Nairn AAC</v>
      </c>
      <c r="G6" s="140"/>
      <c r="H6" s="34" t="str">
        <f>_xlfn.IFERROR(VLOOKUP(G5,AthletesClub,11,FALSE),"")</f>
        <v>Ross County AC</v>
      </c>
      <c r="I6" s="140"/>
      <c r="J6" s="34">
        <f>_xlfn.IFERROR(VLOOKUP(I5,AthletesClub,11,FALSE),"")</f>
      </c>
      <c r="K6" s="140"/>
      <c r="L6" s="34">
        <f>_xlfn.IFERROR(VLOOKUP(K5,AthletesClub,11,FALSE),"")</f>
      </c>
      <c r="M6" s="140"/>
      <c r="N6" s="34">
        <f>_xlfn.IFERROR(VLOOKUP(M5,AthletesClub,11,FALSE),"")</f>
      </c>
      <c r="O6" s="140"/>
      <c r="P6" s="34">
        <f>_xlfn.IFERROR(VLOOKUP(O5,AthletesClub,11,FALSE),"")</f>
      </c>
      <c r="Q6" s="140"/>
      <c r="R6" s="34">
        <f>_xlfn.IFERROR(VLOOKUP(Q5,AthletesClub,11,FALSE),"")</f>
      </c>
      <c r="S6" s="75">
        <f>_xlfn.IFERROR(_xlfn.IFS(D6="Elgin AAC",8,F6="Elgin AAC",7,H6="Elgin AAC",6,J6="Elgin AAC",5,L6="Elgin AAC",4,N6="Elgin AAC",3,P6="Elgin AAC",2,R6="Elgin AAC",1),"")</f>
      </c>
      <c r="T6" s="75">
        <f>_xlfn.IFERROR(_xlfn.IFS(D6="East Sutherland",8,F6="East Sutherland",7,H6="East Sutherland",6,J6="East Sutherland",5,L6="East Sutherland",4,N6="East Sutherland",3,P6="East Sutherland",2,R6="East Sutherland",1),"")</f>
      </c>
      <c r="U6" s="75">
        <f>_xlfn.IFERROR(_xlfn.IFS(D6="Forres Harriers",8,F6="Forres Harriers",7,H6="Forres Harriers",6,J6="Forres Harriers",5,L6="Forres Harriers",4,N6="Forres Harriers",3,P6="Forres Harriers",2,R6="Forres Harriers",1),"")</f>
      </c>
      <c r="V6" s="75">
        <f>_xlfn.IFERROR(_xlfn.IFS(D6="Inverness Harriers",8,F6="Inverness Harriers",7,H6="Inverness Harriers",6,J6="Inverness Harriers",5,L6="Inverness Harriers",4,N6="Inverness Harriers",3,P6="Inverness Harriers",2,R6="Inverness Harriers",1),"")</f>
        <v>8</v>
      </c>
      <c r="W6" s="75">
        <f>_xlfn.IFERROR(_xlfn.IFS(D6="Moray RR",8,F6="Moray RR",7,H6="Moray RR",6,J6="Moray RR",5,L6="Moray RR",4,N6="Moray RR",3,P6="Moray RR",2,R6="Moray RR",1),"")</f>
      </c>
      <c r="X6" s="75">
        <f>_xlfn.IFERROR(_xlfn.IFS(D6="Nairn AAC",8,F6="Nairn AAC",7,H6="Nairn AAC",6,J6="Nairn AAC",5,L6="Nairn AAC",4,N6="Nairn AAC",3,P6="Nairn AAC",2,R6="Nairn AAC",1),"")</f>
        <v>7</v>
      </c>
      <c r="Y6" s="75">
        <f>_xlfn.IFERROR(_xlfn.IFS(D6="Ross County AC",8,F6="Ross County AC",7,H6="Ross County AC",6,J6="Ross County AC",5,L6="Ross County AC",4,N6="Ross County AC",3,P6="Ross County AC",2,R6="Ross County AC",1),"")</f>
        <v>6</v>
      </c>
    </row>
    <row r="7" spans="1:25" ht="15.75" thickBot="1">
      <c r="A7" s="187">
        <v>-4.2</v>
      </c>
      <c r="B7" s="3" t="s">
        <v>12</v>
      </c>
      <c r="C7" s="141"/>
      <c r="D7" s="152">
        <v>13.2</v>
      </c>
      <c r="E7" s="141"/>
      <c r="F7" s="36">
        <v>13.88</v>
      </c>
      <c r="G7" s="141"/>
      <c r="H7" s="36">
        <v>14.32</v>
      </c>
      <c r="I7" s="141"/>
      <c r="J7" s="36"/>
      <c r="K7" s="141"/>
      <c r="L7" s="36"/>
      <c r="M7" s="141"/>
      <c r="N7" s="36"/>
      <c r="O7" s="141"/>
      <c r="P7" s="36"/>
      <c r="Q7" s="141"/>
      <c r="R7" s="36"/>
      <c r="S7" s="78"/>
      <c r="T7" s="78"/>
      <c r="U7" s="78"/>
      <c r="V7" s="78"/>
      <c r="W7" s="78"/>
      <c r="X7" s="78"/>
      <c r="Y7" s="78"/>
    </row>
    <row r="8" spans="1:25" ht="15.75" thickBot="1">
      <c r="A8" s="28" t="s">
        <v>836</v>
      </c>
      <c r="B8" s="31" t="s">
        <v>10</v>
      </c>
      <c r="C8" s="33">
        <v>601</v>
      </c>
      <c r="D8" s="35" t="str">
        <f>_xlfn.IFERROR(VLOOKUP(C8,Athletes,9,FALSE),"")</f>
        <v>Archie Smith</v>
      </c>
      <c r="E8" s="33">
        <v>720</v>
      </c>
      <c r="F8" s="35" t="str">
        <f>_xlfn.IFERROR(VLOOKUP(E8,Athletes,9,FALSE),"")</f>
        <v>Seumas Henderson</v>
      </c>
      <c r="G8" s="33">
        <v>322</v>
      </c>
      <c r="H8" s="35" t="str">
        <f>_xlfn.IFERROR(VLOOKUP(G8,Athletes,9,FALSE),"")</f>
        <v>Jack Henderson</v>
      </c>
      <c r="I8" s="33">
        <v>200</v>
      </c>
      <c r="J8" s="35" t="str">
        <f>_xlfn.IFERROR(VLOOKUP(I8,Athletes,9,FALSE),"")</f>
        <v>John Scott</v>
      </c>
      <c r="K8" s="33"/>
      <c r="L8" s="35">
        <f>_xlfn.IFERROR(VLOOKUP(K8,Athletes,9,FALSE),"")</f>
      </c>
      <c r="M8" s="33"/>
      <c r="N8" s="35">
        <f>_xlfn.IFERROR(VLOOKUP(M8,Athletes,9,FALSE),"")</f>
      </c>
      <c r="O8" s="33"/>
      <c r="P8" s="35">
        <f>_xlfn.IFERROR(VLOOKUP(O8,Athletes,9,FALSE),"")</f>
      </c>
      <c r="Q8" s="33"/>
      <c r="R8" s="35">
        <f>_xlfn.IFERROR(VLOOKUP(Q8,Athletes,9,FALSE),"")</f>
      </c>
      <c r="S8" s="76"/>
      <c r="T8" s="76"/>
      <c r="U8" s="76"/>
      <c r="V8" s="76"/>
      <c r="W8" s="76"/>
      <c r="X8" s="76"/>
      <c r="Y8" s="76"/>
    </row>
    <row r="9" spans="1:25" ht="15">
      <c r="A9" s="29" t="s">
        <v>9</v>
      </c>
      <c r="B9" s="1" t="s">
        <v>11</v>
      </c>
      <c r="C9" s="140"/>
      <c r="D9" s="34" t="str">
        <f>_xlfn.IFERROR(VLOOKUP(C8,AthletesClub,11,FALSE),"")</f>
        <v>Nairn AAC</v>
      </c>
      <c r="E9" s="140"/>
      <c r="F9" s="34" t="str">
        <f>_xlfn.IFERROR(VLOOKUP(E8,AthletesClub,11,FALSE),"")</f>
        <v>Ross County AC</v>
      </c>
      <c r="G9" s="140"/>
      <c r="H9" s="34" t="str">
        <f>_xlfn.IFERROR(VLOOKUP(G8,AthletesClub,11,FALSE),"")</f>
        <v>Inverness Harriers</v>
      </c>
      <c r="I9" s="140"/>
      <c r="J9" s="34" t="str">
        <f>_xlfn.IFERROR(VLOOKUP(I8,AthletesClub,11,FALSE),"")</f>
        <v>Forres Harriers</v>
      </c>
      <c r="K9" s="140"/>
      <c r="L9" s="34">
        <f>_xlfn.IFERROR(VLOOKUP(K8,AthletesClub,11,FALSE),"")</f>
      </c>
      <c r="M9" s="140"/>
      <c r="N9" s="34">
        <f>_xlfn.IFERROR(VLOOKUP(M8,AthletesClub,11,FALSE),"")</f>
      </c>
      <c r="O9" s="140"/>
      <c r="P9" s="34">
        <f>_xlfn.IFERROR(VLOOKUP(O8,AthletesClub,11,FALSE),"")</f>
      </c>
      <c r="Q9" s="140"/>
      <c r="R9" s="34">
        <f>_xlfn.IFERROR(VLOOKUP(Q8,AthletesClub,11,FALSE),"")</f>
      </c>
      <c r="S9" s="75">
        <f>_xlfn.IFERROR(_xlfn.IFS(D9="Elgin AAC",8,F9="Elgin AAC",7,H9="Elgin AAC",6,J9="Elgin AAC",5,L9="Elgin AAC",4,N9="Elgin AAC",3,P9="Elgin AAC",2,R9="Elgin AAC",1),"")</f>
      </c>
      <c r="T9" s="75">
        <f>_xlfn.IFERROR(_xlfn.IFS(D9="East Sutherland",8,F9="East Sutherland",7,H9="East Sutherland",6,J9="East Sutherland",5,L9="East Sutherland",4,N9="East Sutherland",3,P9="East Sutherland",2,R9="East Sutherland",1),"")</f>
      </c>
      <c r="U9" s="75">
        <f>_xlfn.IFERROR(_xlfn.IFS(D9="Forres Harriers",8,F9="Forres Harriers",7,H9="Forres Harriers",6,J9="Forres Harriers",5,L9="Forres Harriers",4,N9="Forres Harriers",3,P9="Forres Harriers",2,R9="Forres Harriers",1),"")</f>
        <v>5</v>
      </c>
      <c r="V9" s="75">
        <f>_xlfn.IFERROR(_xlfn.IFS(D9="Inverness Harriers",8,F9="Inverness Harriers",7,H9="Inverness Harriers",6,J9="Inverness Harriers",5,L9="Inverness Harriers",4,N9="Inverness Harriers",3,P9="Inverness Harriers",2,R9="Inverness Harriers",1),"")</f>
        <v>6</v>
      </c>
      <c r="W9" s="75">
        <f>_xlfn.IFERROR(_xlfn.IFS(D9="Moray RR",8,F9="Moray RR",7,H9="Moray RR",6,J9="Moray RR",5,L9="Moray RR",4,N9="Moray RR",3,P9="Moray RR",2,R9="Moray RR",1),"")</f>
      </c>
      <c r="X9" s="75">
        <f>_xlfn.IFERROR(_xlfn.IFS(D9="Nairn AAC",8,F9="Nairn AAC",7,H9="Nairn AAC",6,J9="Nairn AAC",5,L9="Nairn AAC",4,N9="Nairn AAC",3,P9="Nairn AAC",2,R9="Nairn AAC",1),"")</f>
        <v>8</v>
      </c>
      <c r="Y9" s="75">
        <f>_xlfn.IFERROR(_xlfn.IFS(D9="Ross County AC",8,F9="Ross County AC",7,H9="Ross County AC",6,J9="Ross County AC",5,L9="Ross County AC",4,N9="Ross County AC",3,P9="Ross County AC",2,R9="Ross County AC",1),"")</f>
        <v>7</v>
      </c>
    </row>
    <row r="10" spans="1:25" ht="15.75" thickBot="1">
      <c r="A10" s="30"/>
      <c r="B10" s="3" t="s">
        <v>12</v>
      </c>
      <c r="C10" s="141"/>
      <c r="D10" s="36" t="s">
        <v>916</v>
      </c>
      <c r="E10" s="141"/>
      <c r="F10" s="36" t="s">
        <v>917</v>
      </c>
      <c r="G10" s="141"/>
      <c r="H10" s="36" t="s">
        <v>919</v>
      </c>
      <c r="I10" s="141"/>
      <c r="J10" s="36" t="s">
        <v>920</v>
      </c>
      <c r="K10" s="141"/>
      <c r="L10" s="36"/>
      <c r="M10" s="141"/>
      <c r="N10" s="36"/>
      <c r="O10" s="141"/>
      <c r="P10" s="36"/>
      <c r="Q10" s="141"/>
      <c r="R10" s="36"/>
      <c r="S10" s="76"/>
      <c r="T10" s="76"/>
      <c r="U10" s="76"/>
      <c r="V10" s="76"/>
      <c r="W10" s="76"/>
      <c r="X10" s="76"/>
      <c r="Y10" s="76"/>
    </row>
    <row r="11" spans="1:25" ht="15.75" thickBot="1">
      <c r="A11" s="28" t="str">
        <f>A8</f>
        <v>600m</v>
      </c>
      <c r="B11" s="31" t="s">
        <v>10</v>
      </c>
      <c r="C11" s="33">
        <v>602</v>
      </c>
      <c r="D11" s="35" t="str">
        <f>_xlfn.IFERROR(VLOOKUP(C11,Athletes,9,FALSE),"")</f>
        <v>Jack MacKellar</v>
      </c>
      <c r="E11" s="33">
        <v>319</v>
      </c>
      <c r="F11" s="35" t="str">
        <f>_xlfn.IFERROR(VLOOKUP(E11,Athletes,9,FALSE),"")</f>
        <v>Rory Donaldson</v>
      </c>
      <c r="G11" s="33">
        <v>724</v>
      </c>
      <c r="H11" s="35" t="str">
        <f>_xlfn.IFERROR(VLOOKUP(G11,Athletes,9,FALSE),"")</f>
        <v>Jamie Macgruer</v>
      </c>
      <c r="I11" s="33"/>
      <c r="J11" s="35">
        <f>_xlfn.IFERROR(VLOOKUP(I11,Athletes,9,FALSE),"")</f>
      </c>
      <c r="K11" s="33"/>
      <c r="L11" s="35">
        <f>_xlfn.IFERROR(VLOOKUP(K11,Athletes,9,FALSE),"")</f>
      </c>
      <c r="M11" s="33"/>
      <c r="N11" s="35">
        <f>_xlfn.IFERROR(VLOOKUP(M11,Athletes,9,FALSE),"")</f>
      </c>
      <c r="O11" s="33"/>
      <c r="P11" s="35">
        <f>_xlfn.IFERROR(VLOOKUP(O11,Athletes,9,FALSE),"")</f>
      </c>
      <c r="Q11" s="33"/>
      <c r="R11" s="35">
        <f>_xlfn.IFERROR(VLOOKUP(Q11,Athletes,9,FALSE),"")</f>
      </c>
      <c r="S11" s="76"/>
      <c r="T11" s="76"/>
      <c r="U11" s="76"/>
      <c r="V11" s="76"/>
      <c r="W11" s="76"/>
      <c r="X11" s="76"/>
      <c r="Y11" s="76"/>
    </row>
    <row r="12" spans="1:25" ht="15">
      <c r="A12" s="29" t="s">
        <v>13</v>
      </c>
      <c r="B12" s="1" t="s">
        <v>11</v>
      </c>
      <c r="C12" s="140"/>
      <c r="D12" s="34" t="str">
        <f>_xlfn.IFERROR(VLOOKUP(C11,AthletesClub,11,FALSE),"")</f>
        <v>Nairn AAC</v>
      </c>
      <c r="E12" s="140"/>
      <c r="F12" s="34" t="str">
        <f>_xlfn.IFERROR(VLOOKUP(E11,AthletesClub,11,FALSE),"")</f>
        <v>Inverness Harriers</v>
      </c>
      <c r="G12" s="140"/>
      <c r="H12" s="34" t="str">
        <f>_xlfn.IFERROR(VLOOKUP(G11,AthletesClub,11,FALSE),"")</f>
        <v>Ross County AC</v>
      </c>
      <c r="I12" s="140"/>
      <c r="J12" s="34">
        <f>_xlfn.IFERROR(VLOOKUP(I11,AthletesClub,11,FALSE),"")</f>
      </c>
      <c r="K12" s="140"/>
      <c r="L12" s="34">
        <f>_xlfn.IFERROR(VLOOKUP(K11,AthletesClub,11,FALSE),"")</f>
      </c>
      <c r="M12" s="140"/>
      <c r="N12" s="34">
        <f>_xlfn.IFERROR(VLOOKUP(M11,AthletesClub,11,FALSE),"")</f>
      </c>
      <c r="O12" s="140"/>
      <c r="P12" s="34">
        <f>_xlfn.IFERROR(VLOOKUP(O11,AthletesClub,11,FALSE),"")</f>
      </c>
      <c r="Q12" s="140"/>
      <c r="R12" s="34">
        <f>_xlfn.IFERROR(VLOOKUP(Q11,AthletesClub,11,FALSE),"")</f>
      </c>
      <c r="S12" s="75">
        <f>_xlfn.IFERROR(_xlfn.IFS(D12="Elgin AAC",8,F12="Elgin AAC",7,H12="Elgin AAC",6,J12="Elgin AAC",5,L12="Elgin AAC",4,N12="Elgin AAC",3,P12="Elgin AAC",2,R12="Elgin AAC",1),"")</f>
      </c>
      <c r="T12" s="75">
        <f>_xlfn.IFERROR(_xlfn.IFS(D12="East Sutherland",8,F12="East Sutherland",7,H12="East Sutherland",6,J12="East Sutherland",5,L12="East Sutherland",4,N12="East Sutherland",3,P12="East Sutherland",2,R12="East Sutherland",1),"")</f>
      </c>
      <c r="U12" s="75">
        <f>_xlfn.IFERROR(_xlfn.IFS(D12="Forres Harriers",8,F12="Forres Harriers",7,H12="Forres Harriers",6,J12="Forres Harriers",5,L12="Forres Harriers",4,N12="Forres Harriers",3,P12="Forres Harriers",2,R12="Forres Harriers",1),"")</f>
      </c>
      <c r="V12" s="75">
        <f>_xlfn.IFERROR(_xlfn.IFS(D12="Inverness Harriers",8,F12="Inverness Harriers",7,H12="Inverness Harriers",6,J12="Inverness Harriers",5,L12="Inverness Harriers",4,N12="Inverness Harriers",3,P12="Inverness Harriers",2,R12="Inverness Harriers",1),"")</f>
        <v>7</v>
      </c>
      <c r="W12" s="75">
        <f>_xlfn.IFERROR(_xlfn.IFS(D12="Moray RR",8,F12="Moray RR",7,H12="Moray RR",6,J12="Moray RR",5,L12="Moray RR",4,N12="Moray RR",3,P12="Moray RR",2,R12="Moray RR",1),"")</f>
      </c>
      <c r="X12" s="75">
        <f>_xlfn.IFERROR(_xlfn.IFS(D12="Nairn AAC",8,F12="Nairn AAC",7,H12="Nairn AAC",6,J12="Nairn AAC",5,L12="Nairn AAC",4,N12="Nairn AAC",3,P12="Nairn AAC",2,R12="Nairn AAC",1),"")</f>
        <v>8</v>
      </c>
      <c r="Y12" s="75">
        <f>_xlfn.IFERROR(_xlfn.IFS(D12="Ross County AC",8,F12="Ross County AC",7,H12="Ross County AC",6,J12="Ross County AC",5,L12="Ross County AC",4,N12="Ross County AC",3,P12="Ross County AC",2,R12="Ross County AC",1),"")</f>
        <v>6</v>
      </c>
    </row>
    <row r="13" spans="1:25" ht="15.75" thickBot="1">
      <c r="A13" s="30"/>
      <c r="B13" s="3" t="s">
        <v>12</v>
      </c>
      <c r="C13" s="141"/>
      <c r="D13" s="36" t="s">
        <v>918</v>
      </c>
      <c r="E13" s="141"/>
      <c r="F13" s="36" t="s">
        <v>921</v>
      </c>
      <c r="G13" s="141"/>
      <c r="H13" s="36" t="s">
        <v>922</v>
      </c>
      <c r="I13" s="141"/>
      <c r="J13" s="36"/>
      <c r="K13" s="141"/>
      <c r="L13" s="36"/>
      <c r="M13" s="141"/>
      <c r="N13" s="36"/>
      <c r="O13" s="141"/>
      <c r="P13" s="36"/>
      <c r="Q13" s="141"/>
      <c r="R13" s="36"/>
      <c r="S13" s="78"/>
      <c r="T13" s="78"/>
      <c r="U13" s="78"/>
      <c r="V13" s="78"/>
      <c r="W13" s="78"/>
      <c r="X13" s="78"/>
      <c r="Y13" s="78"/>
    </row>
    <row r="14" spans="1:25" ht="15.75" thickBot="1">
      <c r="A14" s="28" t="s">
        <v>14</v>
      </c>
      <c r="B14" s="31" t="s">
        <v>10</v>
      </c>
      <c r="C14" s="33">
        <v>600</v>
      </c>
      <c r="D14" s="35" t="str">
        <f>_xlfn.IFERROR(VLOOKUP(C14,Athletes,9,FALSE),"")</f>
        <v>Drew Smith</v>
      </c>
      <c r="E14" s="33">
        <v>322</v>
      </c>
      <c r="F14" s="35" t="str">
        <f>_xlfn.IFERROR(VLOOKUP(E14,Athletes,9,FALSE),"")</f>
        <v>Jack Henderson</v>
      </c>
      <c r="G14" s="33">
        <v>720</v>
      </c>
      <c r="H14" s="35" t="str">
        <f>_xlfn.IFERROR(VLOOKUP(G14,Athletes,9,FALSE),"")</f>
        <v>Seumas Henderson</v>
      </c>
      <c r="I14" s="33"/>
      <c r="J14" s="35">
        <f>_xlfn.IFERROR(VLOOKUP(I14,Athletes,9,FALSE),"")</f>
      </c>
      <c r="K14" s="33"/>
      <c r="L14" s="35">
        <f>_xlfn.IFERROR(VLOOKUP(K14,Athletes,9,FALSE),"")</f>
      </c>
      <c r="M14" s="33"/>
      <c r="N14" s="35">
        <f>_xlfn.IFERROR(VLOOKUP(M14,Athletes,9,FALSE),"")</f>
      </c>
      <c r="O14" s="33"/>
      <c r="P14" s="35">
        <f>_xlfn.IFERROR(VLOOKUP(O14,Athletes,9,FALSE),"")</f>
      </c>
      <c r="Q14" s="33"/>
      <c r="R14" s="35">
        <f>_xlfn.IFERROR(VLOOKUP(Q14,Athletes,9,FALSE),"")</f>
      </c>
      <c r="S14" s="76"/>
      <c r="T14" s="76"/>
      <c r="U14" s="76"/>
      <c r="V14" s="76"/>
      <c r="W14" s="76"/>
      <c r="X14" s="76"/>
      <c r="Y14" s="76"/>
    </row>
    <row r="15" spans="1:25" ht="15">
      <c r="A15" s="29" t="s">
        <v>9</v>
      </c>
      <c r="B15" s="1" t="s">
        <v>11</v>
      </c>
      <c r="C15" s="140"/>
      <c r="D15" s="34" t="str">
        <f>_xlfn.IFERROR(VLOOKUP(C14,AthletesClub,11,FALSE),"")</f>
        <v>Nairn AAC</v>
      </c>
      <c r="E15" s="140"/>
      <c r="F15" s="34" t="str">
        <f>_xlfn.IFERROR(VLOOKUP(E14,AthletesClub,11,FALSE),"")</f>
        <v>Inverness Harriers</v>
      </c>
      <c r="G15" s="140"/>
      <c r="H15" s="34" t="str">
        <f>_xlfn.IFERROR(VLOOKUP(G14,AthletesClub,11,FALSE),"")</f>
        <v>Ross County AC</v>
      </c>
      <c r="I15" s="140"/>
      <c r="J15" s="34">
        <f>_xlfn.IFERROR(VLOOKUP(I14,AthletesClub,11,FALSE),"")</f>
      </c>
      <c r="K15" s="140"/>
      <c r="L15" s="34">
        <f>_xlfn.IFERROR(VLOOKUP(K14,AthletesClub,11,FALSE),"")</f>
      </c>
      <c r="M15" s="140"/>
      <c r="N15" s="34">
        <f>_xlfn.IFERROR(VLOOKUP(M14,AthletesClub,11,FALSE),"")</f>
      </c>
      <c r="O15" s="140"/>
      <c r="P15" s="34">
        <f>_xlfn.IFERROR(VLOOKUP(O14,AthletesClub,11,FALSE),"")</f>
      </c>
      <c r="Q15" s="140"/>
      <c r="R15" s="34">
        <f>_xlfn.IFERROR(VLOOKUP(Q14,AthletesClub,11,FALSE),"")</f>
      </c>
      <c r="S15" s="75">
        <f>_xlfn.IFERROR(_xlfn.IFS(D15="Elgin AAC",8,F15="Elgin AAC",7,H15="Elgin AAC",6,J15="Elgin AAC",5,L15="Elgin AAC",4,N15="Elgin AAC",3,P15="Elgin AAC",2,R15="Elgin AAC",1),"")</f>
      </c>
      <c r="T15" s="75">
        <f>_xlfn.IFERROR(_xlfn.IFS(D15="East Sutherland",8,F15="East Sutherland",7,H15="East Sutherland",6,J15="East Sutherland",5,L15="East Sutherland",4,N15="East Sutherland",3,P15="East Sutherland",2,R15="East Sutherland",1),"")</f>
      </c>
      <c r="U15" s="75">
        <f>_xlfn.IFERROR(_xlfn.IFS(D15="Forres Harriers",8,F15="Forres Harriers",7,H15="Forres Harriers",6,J15="Forres Harriers",5,L15="Forres Harriers",4,N15="Forres Harriers",3,P15="Forres Harriers",2,R15="Forres Harriers",1),"")</f>
      </c>
      <c r="V15" s="75">
        <f>_xlfn.IFERROR(_xlfn.IFS(D15="Inverness Harriers",8,F15="Inverness Harriers",7,H15="Inverness Harriers",6,J15="Inverness Harriers",5,L15="Inverness Harriers",4,N15="Inverness Harriers",3,P15="Inverness Harriers",2,R15="Inverness Harriers",1),"")</f>
        <v>7</v>
      </c>
      <c r="W15" s="75">
        <f>_xlfn.IFERROR(_xlfn.IFS(D15="Moray RR",8,F15="Moray RR",7,H15="Moray RR",6,J15="Moray RR",5,L15="Moray RR",4,N15="Moray RR",3,P15="Moray RR",2,R15="Moray RR",1),"")</f>
      </c>
      <c r="X15" s="75">
        <f>_xlfn.IFERROR(_xlfn.IFS(D15="Nairn AAC",8,F15="Nairn AAC",7,H15="Nairn AAC",6,J15="Nairn AAC",5,L15="Nairn AAC",4,N15="Nairn AAC",3,P15="Nairn AAC",2,R15="Nairn AAC",1),"")</f>
        <v>8</v>
      </c>
      <c r="Y15" s="75">
        <f>_xlfn.IFERROR(_xlfn.IFS(D15="Ross County AC",8,F15="Ross County AC",7,H15="Ross County AC",6,J15="Ross County AC",5,L15="Ross County AC",4,N15="Ross County AC",3,P15="Ross County AC",2,R15="Ross County AC",1),"")</f>
        <v>6</v>
      </c>
    </row>
    <row r="16" spans="1:25" ht="15.75" thickBot="1">
      <c r="A16" s="30"/>
      <c r="B16" s="3" t="s">
        <v>12</v>
      </c>
      <c r="C16" s="141"/>
      <c r="D16" s="36" t="s">
        <v>1052</v>
      </c>
      <c r="E16" s="141"/>
      <c r="F16" s="36" t="s">
        <v>1053</v>
      </c>
      <c r="G16" s="141"/>
      <c r="H16" s="36" t="s">
        <v>1054</v>
      </c>
      <c r="I16" s="141"/>
      <c r="J16" s="36"/>
      <c r="K16" s="141"/>
      <c r="L16" s="36"/>
      <c r="M16" s="141"/>
      <c r="N16" s="36"/>
      <c r="O16" s="141"/>
      <c r="P16" s="36"/>
      <c r="Q16" s="141"/>
      <c r="R16" s="36"/>
      <c r="S16" s="76"/>
      <c r="T16" s="76"/>
      <c r="U16" s="76"/>
      <c r="V16" s="76"/>
      <c r="W16" s="76"/>
      <c r="X16" s="76"/>
      <c r="Y16" s="76"/>
    </row>
    <row r="17" spans="1:25" ht="15.75" thickBot="1">
      <c r="A17" s="28" t="str">
        <f>A14</f>
        <v>Shot</v>
      </c>
      <c r="B17" s="31" t="s">
        <v>10</v>
      </c>
      <c r="C17" s="33">
        <v>604</v>
      </c>
      <c r="D17" s="35" t="str">
        <f>_xlfn.IFERROR(VLOOKUP(C17,Athletes,9,FALSE),"")</f>
        <v>Alasdair MacPherson</v>
      </c>
      <c r="E17" s="33">
        <v>320</v>
      </c>
      <c r="F17" s="35" t="str">
        <f>_xlfn.IFERROR(VLOOKUP(E17,Athletes,9,FALSE),"")</f>
        <v>Daniel Finnigan</v>
      </c>
      <c r="G17" s="33">
        <v>734</v>
      </c>
      <c r="H17" s="35" t="str">
        <f>_xlfn.IFERROR(VLOOKUP(G17,Athletes,9,FALSE),"")</f>
        <v>Finlay Vaughan</v>
      </c>
      <c r="I17" s="33"/>
      <c r="J17" s="35">
        <f>_xlfn.IFERROR(VLOOKUP(I17,Athletes,9,FALSE),"")</f>
      </c>
      <c r="K17" s="33"/>
      <c r="L17" s="35">
        <f>_xlfn.IFERROR(VLOOKUP(K17,Athletes,9,FALSE),"")</f>
      </c>
      <c r="M17" s="33"/>
      <c r="N17" s="35">
        <f>_xlfn.IFERROR(VLOOKUP(M17,Athletes,9,FALSE),"")</f>
      </c>
      <c r="O17" s="33"/>
      <c r="P17" s="35">
        <f>_xlfn.IFERROR(VLOOKUP(O17,Athletes,9,FALSE),"")</f>
      </c>
      <c r="Q17" s="33"/>
      <c r="R17" s="35">
        <f>_xlfn.IFERROR(VLOOKUP(Q17,Athletes,9,FALSE),"")</f>
      </c>
      <c r="S17" s="76"/>
      <c r="T17" s="76"/>
      <c r="U17" s="76"/>
      <c r="V17" s="76"/>
      <c r="W17" s="76"/>
      <c r="X17" s="76"/>
      <c r="Y17" s="76"/>
    </row>
    <row r="18" spans="1:25" ht="15">
      <c r="A18" s="29" t="s">
        <v>13</v>
      </c>
      <c r="B18" s="1" t="s">
        <v>11</v>
      </c>
      <c r="C18" s="140"/>
      <c r="D18" s="34" t="str">
        <f>_xlfn.IFERROR(VLOOKUP(C17,AthletesClub,11,FALSE),"")</f>
        <v>Nairn AAC</v>
      </c>
      <c r="E18" s="140"/>
      <c r="F18" s="34" t="str">
        <f>_xlfn.IFERROR(VLOOKUP(E17,AthletesClub,11,FALSE),"")</f>
        <v>Inverness Harriers</v>
      </c>
      <c r="G18" s="140"/>
      <c r="H18" s="34" t="str">
        <f>_xlfn.IFERROR(VLOOKUP(G17,AthletesClub,11,FALSE),"")</f>
        <v>Ross County AC</v>
      </c>
      <c r="I18" s="140"/>
      <c r="J18" s="34">
        <f>_xlfn.IFERROR(VLOOKUP(I17,AthletesClub,11,FALSE),"")</f>
      </c>
      <c r="K18" s="140"/>
      <c r="L18" s="34">
        <f>_xlfn.IFERROR(VLOOKUP(K17,AthletesClub,11,FALSE),"")</f>
      </c>
      <c r="M18" s="140"/>
      <c r="N18" s="34">
        <f>_xlfn.IFERROR(VLOOKUP(M17,AthletesClub,11,FALSE),"")</f>
      </c>
      <c r="O18" s="140"/>
      <c r="P18" s="34">
        <f>_xlfn.IFERROR(VLOOKUP(O17,AthletesClub,11,FALSE),"")</f>
      </c>
      <c r="Q18" s="140"/>
      <c r="R18" s="34">
        <f>_xlfn.IFERROR(VLOOKUP(Q17,AthletesClub,11,FALSE),"")</f>
      </c>
      <c r="S18" s="75">
        <f>_xlfn.IFERROR(_xlfn.IFS(D18="Elgin AAC",8,F18="Elgin AAC",7,H18="Elgin AAC",6,J18="Elgin AAC",5,L18="Elgin AAC",4,N18="Elgin AAC",3,P18="Elgin AAC",2,R18="Elgin AAC",1),"")</f>
      </c>
      <c r="T18" s="75">
        <f>_xlfn.IFERROR(_xlfn.IFS(D18="East Sutherland",8,F18="East Sutherland",7,H18="East Sutherland",6,J18="East Sutherland",5,L18="East Sutherland",4,N18="East Sutherland",3,P18="East Sutherland",2,R18="East Sutherland",1),"")</f>
      </c>
      <c r="U18" s="75">
        <f>_xlfn.IFERROR(_xlfn.IFS(D18="Forres Harriers",8,F18="Forres Harriers",7,H18="Forres Harriers",6,J18="Forres Harriers",5,L18="Forres Harriers",4,N18="Forres Harriers",3,P18="Forres Harriers",2,R18="Forres Harriers",1),"")</f>
      </c>
      <c r="V18" s="75">
        <f>_xlfn.IFERROR(_xlfn.IFS(D18="Inverness Harriers",8,F18="Inverness Harriers",7,H18="Inverness Harriers",6,J18="Inverness Harriers",5,L18="Inverness Harriers",4,N18="Inverness Harriers",3,P18="Inverness Harriers",2,R18="Inverness Harriers",1),"")</f>
        <v>7</v>
      </c>
      <c r="W18" s="75">
        <f>_xlfn.IFERROR(_xlfn.IFS(D18="Moray RR",8,F18="Moray RR",7,H18="Moray RR",6,J18="Moray RR",5,L18="Moray RR",4,N18="Moray RR",3,P18="Moray RR",2,R18="Moray RR",1),"")</f>
      </c>
      <c r="X18" s="75">
        <f>_xlfn.IFERROR(_xlfn.IFS(D18="Nairn AAC",8,F18="Nairn AAC",7,H18="Nairn AAC",6,J18="Nairn AAC",5,L18="Nairn AAC",4,N18="Nairn AAC",3,P18="Nairn AAC",2,R18="Nairn AAC",1),"")</f>
        <v>8</v>
      </c>
      <c r="Y18" s="75">
        <f>_xlfn.IFERROR(_xlfn.IFS(D18="Ross County AC",8,F18="Ross County AC",7,H18="Ross County AC",6,J18="Ross County AC",5,L18="Ross County AC",4,N18="Ross County AC",3,P18="Ross County AC",2,R18="Ross County AC",1),"")</f>
        <v>6</v>
      </c>
    </row>
    <row r="19" spans="1:25" ht="15.75" thickBot="1">
      <c r="A19" s="30"/>
      <c r="B19" s="3" t="s">
        <v>12</v>
      </c>
      <c r="C19" s="141"/>
      <c r="D19" s="36" t="s">
        <v>1026</v>
      </c>
      <c r="E19" s="141"/>
      <c r="F19" s="36" t="s">
        <v>1055</v>
      </c>
      <c r="G19" s="141"/>
      <c r="H19" s="36" t="s">
        <v>1056</v>
      </c>
      <c r="I19" s="141"/>
      <c r="J19" s="36"/>
      <c r="K19" s="141"/>
      <c r="L19" s="36"/>
      <c r="M19" s="141"/>
      <c r="N19" s="36"/>
      <c r="O19" s="141"/>
      <c r="P19" s="36"/>
      <c r="Q19" s="141"/>
      <c r="R19" s="36"/>
      <c r="S19" s="78"/>
      <c r="T19" s="78"/>
      <c r="U19" s="78"/>
      <c r="V19" s="78"/>
      <c r="W19" s="78"/>
      <c r="X19" s="78"/>
      <c r="Y19" s="78"/>
    </row>
    <row r="20" spans="1:25" ht="15.75" thickBot="1">
      <c r="A20" s="28" t="s">
        <v>15</v>
      </c>
      <c r="B20" s="2" t="s">
        <v>10</v>
      </c>
      <c r="C20" s="33">
        <v>200</v>
      </c>
      <c r="D20" s="35" t="str">
        <f>_xlfn.IFERROR(VLOOKUP(C20,Athletes,9,FALSE),"")</f>
        <v>John Scott</v>
      </c>
      <c r="E20" s="33">
        <v>604</v>
      </c>
      <c r="F20" s="35" t="str">
        <f>_xlfn.IFERROR(VLOOKUP(E20,Athletes,9,FALSE),"")</f>
        <v>Alasdair MacPherson</v>
      </c>
      <c r="G20" s="33">
        <v>319</v>
      </c>
      <c r="H20" s="35" t="str">
        <f>_xlfn.IFERROR(VLOOKUP(G20,Athletes,9,FALSE),"")</f>
        <v>Rory Donaldson</v>
      </c>
      <c r="I20" s="33">
        <v>724</v>
      </c>
      <c r="J20" s="35" t="str">
        <f>_xlfn.IFERROR(VLOOKUP(I20,Athletes,9,FALSE),"")</f>
        <v>Jamie Macgruer</v>
      </c>
      <c r="K20" s="33"/>
      <c r="L20" s="35">
        <f>_xlfn.IFERROR(VLOOKUP(K20,Athletes,9,FALSE),"")</f>
      </c>
      <c r="M20" s="33"/>
      <c r="N20" s="35">
        <f>_xlfn.IFERROR(VLOOKUP(M20,Athletes,9,FALSE),"")</f>
      </c>
      <c r="O20" s="33"/>
      <c r="P20" s="35">
        <f>_xlfn.IFERROR(VLOOKUP(O20,Athletes,9,FALSE),"")</f>
      </c>
      <c r="Q20" s="33"/>
      <c r="R20" s="35">
        <f>_xlfn.IFERROR(VLOOKUP(Q20,Athletes,9,FALSE),"")</f>
      </c>
      <c r="S20" s="76"/>
      <c r="T20" s="76"/>
      <c r="U20" s="76"/>
      <c r="V20" s="76"/>
      <c r="W20" s="76"/>
      <c r="X20" s="76"/>
      <c r="Y20" s="76"/>
    </row>
    <row r="21" spans="1:25" ht="15">
      <c r="A21" s="29" t="s">
        <v>9</v>
      </c>
      <c r="B21" s="1" t="s">
        <v>11</v>
      </c>
      <c r="C21" s="140"/>
      <c r="D21" s="34" t="str">
        <f>_xlfn.IFERROR(VLOOKUP(C20,AthletesClub,11,FALSE),"")</f>
        <v>Forres Harriers</v>
      </c>
      <c r="E21" s="140"/>
      <c r="F21" s="34" t="str">
        <f>_xlfn.IFERROR(VLOOKUP(E20,AthletesClub,11,FALSE),"")</f>
        <v>Nairn AAC</v>
      </c>
      <c r="G21" s="140"/>
      <c r="H21" s="34" t="str">
        <f>_xlfn.IFERROR(VLOOKUP(G20,AthletesClub,11,FALSE),"")</f>
        <v>Inverness Harriers</v>
      </c>
      <c r="I21" s="140"/>
      <c r="J21" s="34" t="str">
        <f>_xlfn.IFERROR(VLOOKUP(I20,AthletesClub,11,FALSE),"")</f>
        <v>Ross County AC</v>
      </c>
      <c r="K21" s="140"/>
      <c r="L21" s="34">
        <f>_xlfn.IFERROR(VLOOKUP(K20,AthletesClub,11,FALSE),"")</f>
      </c>
      <c r="M21" s="140"/>
      <c r="N21" s="34">
        <f>_xlfn.IFERROR(VLOOKUP(M20,AthletesClub,11,FALSE),"")</f>
      </c>
      <c r="O21" s="140"/>
      <c r="P21" s="34">
        <f>_xlfn.IFERROR(VLOOKUP(O20,AthletesClub,11,FALSE),"")</f>
      </c>
      <c r="Q21" s="140"/>
      <c r="R21" s="34">
        <f>_xlfn.IFERROR(VLOOKUP(Q20,AthletesClub,11,FALSE),"")</f>
      </c>
      <c r="S21" s="75">
        <f>_xlfn.IFERROR(_xlfn.IFS(D21="Elgin AAC",8,F21="Elgin AAC",7,H21="Elgin AAC",6,J21="Elgin AAC",5,L21="Elgin AAC",4,N21="Elgin AAC",3,P21="Elgin AAC",2,R21="Elgin AAC",1),"")</f>
      </c>
      <c r="T21" s="75">
        <f>_xlfn.IFERROR(_xlfn.IFS(D21="East Sutherland",8,F21="East Sutherland",7,H21="East Sutherland",6,J21="East Sutherland",5,L21="East Sutherland",4,N21="East Sutherland",3,P21="East Sutherland",2,R21="East Sutherland",1),"")</f>
      </c>
      <c r="U21" s="75">
        <f>_xlfn.IFERROR(_xlfn.IFS(D21="Forres Harriers",8,F21="Forres Harriers",7,H21="Forres Harriers",6,J21="Forres Harriers",5,L21="Forres Harriers",4,N21="Forres Harriers",3,P21="Forres Harriers",2,R21="Forres Harriers",1),"")</f>
        <v>8</v>
      </c>
      <c r="V21" s="75">
        <f>_xlfn.IFERROR(_xlfn.IFS(D21="Inverness Harriers",8,F21="Inverness Harriers",7,H21="Inverness Harriers",6,J21="Inverness Harriers",5,L21="Inverness Harriers",4,N21="Inverness Harriers",3,P21="Inverness Harriers",2,R21="Inverness Harriers",1),"")</f>
        <v>6</v>
      </c>
      <c r="W21" s="75">
        <f>_xlfn.IFERROR(_xlfn.IFS(D21="Moray RR",8,F21="Moray RR",7,H21="Moray RR",6,J21="Moray RR",5,L21="Moray RR",4,N21="Moray RR",3,P21="Moray RR",2,R21="Moray RR",1),"")</f>
      </c>
      <c r="X21" s="75">
        <f>_xlfn.IFERROR(_xlfn.IFS(D21="Nairn AAC",8,F21="Nairn AAC",7,H21="Nairn AAC",6,J21="Nairn AAC",5,L21="Nairn AAC",4,N21="Nairn AAC",3,P21="Nairn AAC",2,R21="Nairn AAC",1),"")</f>
        <v>7</v>
      </c>
      <c r="Y21" s="75">
        <f>_xlfn.IFERROR(_xlfn.IFS(D21="Ross County AC",8,F21="Ross County AC",7,H21="Ross County AC",6,J21="Ross County AC",5,L21="Ross County AC",4,N21="Ross County AC",3,P21="Ross County AC",2,R21="Ross County AC",1),"")</f>
        <v>5</v>
      </c>
    </row>
    <row r="22" spans="1:25" ht="15.75" thickBot="1">
      <c r="A22" s="30"/>
      <c r="B22" s="3" t="s">
        <v>12</v>
      </c>
      <c r="C22" s="141"/>
      <c r="D22" s="36" t="s">
        <v>1078</v>
      </c>
      <c r="E22" s="141"/>
      <c r="F22" s="36" t="s">
        <v>1078</v>
      </c>
      <c r="G22" s="141"/>
      <c r="H22" s="36" t="s">
        <v>1079</v>
      </c>
      <c r="I22" s="141"/>
      <c r="J22" s="36" t="s">
        <v>1080</v>
      </c>
      <c r="K22" s="141"/>
      <c r="L22" s="36"/>
      <c r="M22" s="141"/>
      <c r="N22" s="36"/>
      <c r="O22" s="141"/>
      <c r="P22" s="36"/>
      <c r="Q22" s="141"/>
      <c r="R22" s="36"/>
      <c r="S22" s="76"/>
      <c r="T22" s="76"/>
      <c r="U22" s="76"/>
      <c r="V22" s="76"/>
      <c r="W22" s="76"/>
      <c r="X22" s="76"/>
      <c r="Y22" s="76"/>
    </row>
    <row r="23" spans="1:25" ht="15.75" thickBot="1">
      <c r="A23" s="28" t="str">
        <f>A20</f>
        <v>High Jump</v>
      </c>
      <c r="B23" s="2" t="s">
        <v>10</v>
      </c>
      <c r="C23" s="33">
        <v>601</v>
      </c>
      <c r="D23" s="35" t="str">
        <f>_xlfn.IFERROR(VLOOKUP(C23,Athletes,9,FALSE),"")</f>
        <v>Archie Smith</v>
      </c>
      <c r="E23" s="33">
        <v>322</v>
      </c>
      <c r="F23" s="35" t="str">
        <f>_xlfn.IFERROR(VLOOKUP(E23,Athletes,9,FALSE),"")</f>
        <v>Jack Henderson</v>
      </c>
      <c r="G23" s="33">
        <v>734</v>
      </c>
      <c r="H23" s="35" t="str">
        <f>_xlfn.IFERROR(VLOOKUP(G23,Athletes,9,FALSE),"")</f>
        <v>Finlay Vaughan</v>
      </c>
      <c r="I23" s="33"/>
      <c r="J23" s="35">
        <f>_xlfn.IFERROR(VLOOKUP(I23,Athletes,9,FALSE),"")</f>
      </c>
      <c r="K23" s="33"/>
      <c r="L23" s="35">
        <f>_xlfn.IFERROR(VLOOKUP(K23,Athletes,9,FALSE),"")</f>
      </c>
      <c r="M23" s="33"/>
      <c r="N23" s="35">
        <f>_xlfn.IFERROR(VLOOKUP(M23,Athletes,9,FALSE),"")</f>
      </c>
      <c r="O23" s="33"/>
      <c r="P23" s="35">
        <f>_xlfn.IFERROR(VLOOKUP(O23,Athletes,9,FALSE),"")</f>
      </c>
      <c r="Q23" s="33"/>
      <c r="R23" s="35">
        <f>_xlfn.IFERROR(VLOOKUP(Q23,Athletes,9,FALSE),"")</f>
      </c>
      <c r="S23" s="76"/>
      <c r="T23" s="76"/>
      <c r="U23" s="76"/>
      <c r="V23" s="76"/>
      <c r="W23" s="76"/>
      <c r="X23" s="76"/>
      <c r="Y23" s="76"/>
    </row>
    <row r="24" spans="1:25" ht="15">
      <c r="A24" s="29" t="s">
        <v>13</v>
      </c>
      <c r="B24" s="1" t="s">
        <v>11</v>
      </c>
      <c r="C24" s="140"/>
      <c r="D24" s="34" t="str">
        <f>_xlfn.IFERROR(VLOOKUP(C23,AthletesClub,11,FALSE),"")</f>
        <v>Nairn AAC</v>
      </c>
      <c r="E24" s="140"/>
      <c r="F24" s="34" t="str">
        <f>_xlfn.IFERROR(VLOOKUP(E23,AthletesClub,11,FALSE),"")</f>
        <v>Inverness Harriers</v>
      </c>
      <c r="G24" s="140"/>
      <c r="H24" s="34" t="str">
        <f>_xlfn.IFERROR(VLOOKUP(G23,AthletesClub,11,FALSE),"")</f>
        <v>Ross County AC</v>
      </c>
      <c r="I24" s="140"/>
      <c r="J24" s="34">
        <f>_xlfn.IFERROR(VLOOKUP(I23,AthletesClub,11,FALSE),"")</f>
      </c>
      <c r="K24" s="140"/>
      <c r="L24" s="34">
        <f>_xlfn.IFERROR(VLOOKUP(K23,AthletesClub,11,FALSE),"")</f>
      </c>
      <c r="M24" s="140"/>
      <c r="N24" s="34">
        <f>_xlfn.IFERROR(VLOOKUP(M23,AthletesClub,11,FALSE),"")</f>
      </c>
      <c r="O24" s="140"/>
      <c r="P24" s="34">
        <f>_xlfn.IFERROR(VLOOKUP(O23,AthletesClub,11,FALSE),"")</f>
      </c>
      <c r="Q24" s="140"/>
      <c r="R24" s="34">
        <f>_xlfn.IFERROR(VLOOKUP(Q23,AthletesClub,11,FALSE),"")</f>
      </c>
      <c r="S24" s="75">
        <f>_xlfn.IFERROR(_xlfn.IFS(D24="Elgin AAC",8,F24="Elgin AAC",7,H24="Elgin AAC",6,J24="Elgin AAC",5,L24="Elgin AAC",4,N24="Elgin AAC",3,P24="Elgin AAC",2,R24="Elgin AAC",1),"")</f>
      </c>
      <c r="T24" s="75">
        <f>_xlfn.IFERROR(_xlfn.IFS(D24="East Sutherland",8,F24="East Sutherland",7,H24="East Sutherland",6,J24="East Sutherland",5,L24="East Sutherland",4,N24="East Sutherland",3,P24="East Sutherland",2,R24="East Sutherland",1),"")</f>
      </c>
      <c r="U24" s="75">
        <f>_xlfn.IFERROR(_xlfn.IFS(D24="Forres Harriers",8,F24="Forres Harriers",7,H24="Forres Harriers",6,J24="Forres Harriers",5,L24="Forres Harriers",4,N24="Forres Harriers",3,P24="Forres Harriers",2,R24="Forres Harriers",1),"")</f>
      </c>
      <c r="V24" s="75">
        <f>_xlfn.IFERROR(_xlfn.IFS(D24="Inverness Harriers",8,F24="Inverness Harriers",7,H24="Inverness Harriers",6,J24="Inverness Harriers",5,L24="Inverness Harriers",4,N24="Inverness Harriers",3,P24="Inverness Harriers",2,R24="Inverness Harriers",1),"")</f>
        <v>7</v>
      </c>
      <c r="W24" s="75">
        <f>_xlfn.IFERROR(_xlfn.IFS(D24="Moray RR",8,F24="Moray RR",7,H24="Moray RR",6,J24="Moray RR",5,L24="Moray RR",4,N24="Moray RR",3,P24="Moray RR",2,R24="Moray RR",1),"")</f>
      </c>
      <c r="X24" s="75">
        <f>_xlfn.IFERROR(_xlfn.IFS(D24="Nairn AAC",8,F24="Nairn AAC",7,H24="Nairn AAC",6,J24="Nairn AAC",5,L24="Nairn AAC",4,N24="Nairn AAC",3,P24="Nairn AAC",2,R24="Nairn AAC",1),"")</f>
        <v>8</v>
      </c>
      <c r="Y24" s="75">
        <f>_xlfn.IFERROR(_xlfn.IFS(D24="Ross County AC",8,F24="Ross County AC",7,H24="Ross County AC",6,J24="Ross County AC",5,L24="Ross County AC",4,N24="Ross County AC",3,P24="Ross County AC",2,R24="Ross County AC",1),"")</f>
        <v>6</v>
      </c>
    </row>
    <row r="25" spans="1:25" ht="15.75" thickBot="1">
      <c r="A25" s="30"/>
      <c r="B25" s="3" t="s">
        <v>12</v>
      </c>
      <c r="C25" s="141"/>
      <c r="D25" s="36" t="s">
        <v>1079</v>
      </c>
      <c r="E25" s="141"/>
      <c r="F25" s="36" t="s">
        <v>1081</v>
      </c>
      <c r="G25" s="141"/>
      <c r="H25" s="36" t="s">
        <v>1080</v>
      </c>
      <c r="I25" s="141"/>
      <c r="J25" s="36"/>
      <c r="K25" s="141"/>
      <c r="L25" s="36"/>
      <c r="M25" s="141"/>
      <c r="N25" s="36"/>
      <c r="O25" s="141"/>
      <c r="P25" s="36"/>
      <c r="Q25" s="141"/>
      <c r="R25" s="36"/>
      <c r="S25" s="78"/>
      <c r="T25" s="78"/>
      <c r="U25" s="78"/>
      <c r="V25" s="78"/>
      <c r="W25" s="78"/>
      <c r="X25" s="78"/>
      <c r="Y25" s="78"/>
    </row>
    <row r="26" spans="1:25" ht="15.75" thickBot="1">
      <c r="A26" s="28" t="s">
        <v>790</v>
      </c>
      <c r="B26" s="2" t="s">
        <v>10</v>
      </c>
      <c r="C26" s="33">
        <v>499</v>
      </c>
      <c r="D26" s="35">
        <f>_xlfn.IFERROR(VLOOKUP(C26,Athletes,9,FALSE),"")</f>
        <v>0</v>
      </c>
      <c r="E26" s="33">
        <v>699</v>
      </c>
      <c r="F26" s="35">
        <f>_xlfn.IFERROR(VLOOKUP(E26,Athletes,9,FALSE),"")</f>
        <v>0</v>
      </c>
      <c r="G26" s="33">
        <v>798</v>
      </c>
      <c r="H26" s="35">
        <f>_xlfn.IFERROR(VLOOKUP(G26,Athletes,9,FALSE),"")</f>
      </c>
      <c r="I26" s="33"/>
      <c r="J26" s="35">
        <f>_xlfn.IFERROR(VLOOKUP(I26,Athletes,9,FALSE),"")</f>
      </c>
      <c r="K26" s="33"/>
      <c r="L26" s="35">
        <f>_xlfn.IFERROR(VLOOKUP(K26,Athletes,9,FALSE),"")</f>
      </c>
      <c r="M26" s="33"/>
      <c r="N26" s="35">
        <f>_xlfn.IFERROR(VLOOKUP(M26,Athletes,9,FALSE),"")</f>
      </c>
      <c r="O26" s="33"/>
      <c r="P26" s="35">
        <f>_xlfn.IFERROR(VLOOKUP(O26,Athletes,9,FALSE),"")</f>
      </c>
      <c r="Q26" s="33"/>
      <c r="R26" s="35">
        <f>_xlfn.IFERROR(VLOOKUP(Q26,Athletes,9,FALSE),"")</f>
      </c>
      <c r="S26" s="76"/>
      <c r="T26" s="76"/>
      <c r="U26" s="76"/>
      <c r="V26" s="76"/>
      <c r="W26" s="76"/>
      <c r="X26" s="76"/>
      <c r="Y26" s="76"/>
    </row>
    <row r="27" spans="1:25" ht="15">
      <c r="A27" s="29" t="s">
        <v>842</v>
      </c>
      <c r="B27" s="1" t="s">
        <v>11</v>
      </c>
      <c r="C27" s="140"/>
      <c r="D27" s="34" t="str">
        <f>_xlfn.IFERROR(VLOOKUP(C26,AthletesClub,11,FALSE),"")</f>
        <v>Inverness Harriers</v>
      </c>
      <c r="E27" s="140"/>
      <c r="F27" s="34" t="str">
        <f>_xlfn.IFERROR(VLOOKUP(E26,AthletesClub,11,FALSE),"")</f>
        <v>Nairn AAC</v>
      </c>
      <c r="G27" s="140"/>
      <c r="H27" s="34" t="str">
        <f>_xlfn.IFERROR(VLOOKUP(G26,AthletesClub,11,FALSE),"")</f>
        <v>Ross County AC</v>
      </c>
      <c r="I27" s="140"/>
      <c r="J27" s="34">
        <f>_xlfn.IFERROR(VLOOKUP(I26,AthletesClub,11,FALSE),"")</f>
      </c>
      <c r="K27" s="140"/>
      <c r="L27" s="34">
        <f>_xlfn.IFERROR(VLOOKUP(K26,AthletesClub,11,FALSE),"")</f>
      </c>
      <c r="M27" s="140"/>
      <c r="N27" s="34">
        <f>_xlfn.IFERROR(VLOOKUP(M26,AthletesClub,11,FALSE),"")</f>
      </c>
      <c r="O27" s="140"/>
      <c r="P27" s="34">
        <f>_xlfn.IFERROR(VLOOKUP(O26,AthletesClub,11,FALSE),"")</f>
      </c>
      <c r="Q27" s="140"/>
      <c r="R27" s="34">
        <f>_xlfn.IFERROR(VLOOKUP(Q26,AthletesClub,11,FALSE),"")</f>
      </c>
      <c r="S27" s="75">
        <f>_xlfn.IFERROR(_xlfn.IFS(D27="Elgin AAC",8,F27="Elgin AAC",7,H27="Elgin AAC",6,J27="Elgin AAC",5,L27="Elgin AAC",4,N27="Elgin AAC",3,P27="Elgin AAC",2,R27="Elgin AAC",1),"")</f>
      </c>
      <c r="T27" s="75">
        <f>_xlfn.IFERROR(_xlfn.IFS(D27="East Sutherland",8,F27="East Sutherland",7,H27="East Sutherland",6,J27="East Sutherland",5,L27="East Sutherland",4,N27="East Sutherland",3,P27="East Sutherland",2,R27="East Sutherland",1),"")</f>
      </c>
      <c r="U27" s="75">
        <f>_xlfn.IFERROR(_xlfn.IFS(D27="Forres Harriers",8,F27="Forres Harriers",7,H27="Forres Harriers",6,J27="Forres Harriers",5,L27="Forres Harriers",4,N27="Forres Harriers",3,P27="Forres Harriers",2,R27="Forres Harriers",1),"")</f>
      </c>
      <c r="V27" s="75">
        <f>_xlfn.IFERROR(_xlfn.IFS(D27="Inverness Harriers",8,F27="Inverness Harriers",7,H27="Inverness Harriers",6,J27="Inverness Harriers",5,L27="Inverness Harriers",4,N27="Inverness Harriers",3,P27="Inverness Harriers",2,R27="Inverness Harriers",1),"")</f>
        <v>8</v>
      </c>
      <c r="W27" s="75">
        <f>_xlfn.IFERROR(_xlfn.IFS(D27="Moray RR",8,F27="Moray RR",7,H27="Moray RR",6,J27="Moray RR",5,L27="Moray RR",4,N27="Moray RR",3,P27="Moray RR",2,R27="Moray RR",1),"")</f>
      </c>
      <c r="X27" s="75">
        <f>_xlfn.IFERROR(_xlfn.IFS(D27="Nairn AAC",8,F27="Nairn AAC",7,H27="Nairn AAC",6,J27="Nairn AAC",5,L27="Nairn AAC",4,N27="Nairn AAC",3,P27="Nairn AAC",2,R27="Nairn AAC",1),"")</f>
        <v>7</v>
      </c>
      <c r="Y27" s="75">
        <f>_xlfn.IFERROR(_xlfn.IFS(D27="Ross County AC",8,F27="Ross County AC",7,H27="Ross County AC",6,J27="Ross County AC",5,L27="Ross County AC",4,N27="Ross County AC",3,P27="Ross County AC",2,R27="Ross County AC",1),"")</f>
        <v>6</v>
      </c>
    </row>
    <row r="28" spans="1:25" ht="15.75" thickBot="1">
      <c r="A28" s="30"/>
      <c r="B28" s="3" t="s">
        <v>12</v>
      </c>
      <c r="C28" s="141"/>
      <c r="D28" s="150" t="s">
        <v>1004</v>
      </c>
      <c r="E28" s="141"/>
      <c r="F28" s="150" t="s">
        <v>1005</v>
      </c>
      <c r="G28" s="141"/>
      <c r="H28" s="150" t="s">
        <v>1006</v>
      </c>
      <c r="I28" s="141"/>
      <c r="J28" s="36"/>
      <c r="K28" s="141"/>
      <c r="L28" s="36"/>
      <c r="M28" s="141"/>
      <c r="N28" s="36"/>
      <c r="O28" s="141"/>
      <c r="P28" s="36"/>
      <c r="Q28" s="141"/>
      <c r="R28" s="36"/>
      <c r="S28" s="76"/>
      <c r="T28" s="76"/>
      <c r="U28" s="76"/>
      <c r="V28" s="76"/>
      <c r="W28" s="76"/>
      <c r="X28" s="76"/>
      <c r="Y28" s="76"/>
    </row>
    <row r="29" spans="18:27" ht="15.75" thickBot="1">
      <c r="R29" s="79" t="s">
        <v>823</v>
      </c>
      <c r="S29" s="82">
        <f aca="true" t="shared" si="0" ref="S29:X29">SUM(S2:S28)</f>
        <v>0</v>
      </c>
      <c r="T29" s="82">
        <f t="shared" si="0"/>
        <v>0</v>
      </c>
      <c r="U29" s="82">
        <f t="shared" si="0"/>
        <v>18</v>
      </c>
      <c r="V29" s="82">
        <f t="shared" si="0"/>
        <v>63</v>
      </c>
      <c r="W29" s="82">
        <f t="shared" si="0"/>
        <v>0</v>
      </c>
      <c r="X29" s="82">
        <f t="shared" si="0"/>
        <v>69</v>
      </c>
      <c r="Y29" s="83">
        <f>SUM(Y2:Y28)</f>
        <v>54</v>
      </c>
      <c r="Z29" s="72"/>
      <c r="AA29" s="72"/>
    </row>
    <row r="30" spans="18:27" ht="16.5" thickBot="1">
      <c r="R30" s="79" t="s">
        <v>824</v>
      </c>
      <c r="S30" s="88"/>
      <c r="T30" s="84"/>
      <c r="U30" s="84"/>
      <c r="V30" s="84"/>
      <c r="W30" s="84"/>
      <c r="X30" s="84"/>
      <c r="Y30" s="85"/>
      <c r="Z30" s="72"/>
      <c r="AA30" s="72"/>
    </row>
    <row r="31" spans="19:27" ht="15.75" thickBot="1">
      <c r="S31" s="89" t="s">
        <v>2</v>
      </c>
      <c r="T31" s="90" t="s">
        <v>3</v>
      </c>
      <c r="U31" s="90" t="s">
        <v>4</v>
      </c>
      <c r="V31" s="90" t="s">
        <v>5</v>
      </c>
      <c r="W31" s="90" t="s">
        <v>6</v>
      </c>
      <c r="X31" s="90" t="s">
        <v>7</v>
      </c>
      <c r="Y31" s="91" t="s">
        <v>8</v>
      </c>
      <c r="Z31" s="71"/>
      <c r="AA31" s="72"/>
    </row>
    <row r="32" spans="18:27" ht="15">
      <c r="R32" s="71"/>
      <c r="S32" s="76"/>
      <c r="T32" s="76"/>
      <c r="U32" s="76"/>
      <c r="V32" s="76"/>
      <c r="W32" s="76"/>
      <c r="X32" s="76"/>
      <c r="Y32" s="76"/>
      <c r="Z32" s="71"/>
      <c r="AA32" s="72"/>
    </row>
    <row r="33" spans="18:27" ht="15">
      <c r="R33" s="72"/>
      <c r="S33" s="76"/>
      <c r="T33" s="76"/>
      <c r="U33" s="76"/>
      <c r="V33" s="76"/>
      <c r="W33" s="76"/>
      <c r="X33" s="76"/>
      <c r="Y33" s="76"/>
      <c r="Z33" s="71"/>
      <c r="AA33" s="72"/>
    </row>
    <row r="34" spans="18:27" ht="15">
      <c r="R34" s="72"/>
      <c r="S34" s="76"/>
      <c r="T34" s="76"/>
      <c r="U34" s="76"/>
      <c r="V34" s="76"/>
      <c r="W34" s="76"/>
      <c r="X34" s="76"/>
      <c r="Y34" s="76"/>
      <c r="Z34" s="71"/>
      <c r="AA34" s="72"/>
    </row>
    <row r="35" spans="19:26" ht="15">
      <c r="S35" s="71"/>
      <c r="T35" s="71"/>
      <c r="U35" s="71"/>
      <c r="V35" s="71"/>
      <c r="W35" s="71"/>
      <c r="X35" s="71"/>
      <c r="Y35" s="71"/>
      <c r="Z35" s="71"/>
    </row>
    <row r="36" spans="19:26" ht="15">
      <c r="S36" s="71"/>
      <c r="T36" s="71"/>
      <c r="U36" s="71"/>
      <c r="V36" s="71"/>
      <c r="W36" s="71"/>
      <c r="X36" s="71"/>
      <c r="Y36" s="71"/>
      <c r="Z36" s="71"/>
    </row>
    <row r="37" spans="19:26" ht="15">
      <c r="S37" s="71"/>
      <c r="T37" s="71"/>
      <c r="U37" s="71"/>
      <c r="V37" s="71"/>
      <c r="W37" s="71"/>
      <c r="X37" s="71"/>
      <c r="Y37" s="71"/>
      <c r="Z37" s="71"/>
    </row>
    <row r="38" spans="19:26" ht="15">
      <c r="S38" s="71"/>
      <c r="T38" s="71"/>
      <c r="U38" s="71"/>
      <c r="V38" s="71"/>
      <c r="W38" s="71"/>
      <c r="X38" s="71"/>
      <c r="Y38" s="71"/>
      <c r="Z38" s="71"/>
    </row>
    <row r="39" spans="19:26" ht="15">
      <c r="S39" s="71"/>
      <c r="T39" s="71"/>
      <c r="U39" s="71"/>
      <c r="V39" s="71"/>
      <c r="W39" s="71"/>
      <c r="X39" s="71"/>
      <c r="Y39" s="71"/>
      <c r="Z39" s="71"/>
    </row>
    <row r="40" spans="19:26" ht="15">
      <c r="S40" s="71"/>
      <c r="T40" s="71"/>
      <c r="U40" s="71"/>
      <c r="V40" s="71"/>
      <c r="W40" s="71"/>
      <c r="X40" s="71"/>
      <c r="Y40" s="71"/>
      <c r="Z40" s="71"/>
    </row>
    <row r="41" spans="19:26" ht="15">
      <c r="S41" s="71"/>
      <c r="T41" s="71"/>
      <c r="U41" s="71"/>
      <c r="V41" s="71"/>
      <c r="W41" s="71"/>
      <c r="X41" s="71"/>
      <c r="Y41" s="71"/>
      <c r="Z41" s="71"/>
    </row>
    <row r="42" spans="19:26" ht="15">
      <c r="S42" s="71"/>
      <c r="T42" s="71"/>
      <c r="U42" s="71"/>
      <c r="V42" s="71"/>
      <c r="W42" s="71"/>
      <c r="X42" s="71"/>
      <c r="Y42" s="71"/>
      <c r="Z42" s="71"/>
    </row>
  </sheetData>
  <sheetProtection password="CC51" sheet="1" selectLockedCells="1"/>
  <mergeCells count="8">
    <mergeCell ref="O1:P1"/>
    <mergeCell ref="Q1:R1"/>
    <mergeCell ref="C1:D1"/>
    <mergeCell ref="E1:F1"/>
    <mergeCell ref="G1:H1"/>
    <mergeCell ref="I1:J1"/>
    <mergeCell ref="K1:L1"/>
    <mergeCell ref="M1:N1"/>
  </mergeCells>
  <dataValidations count="1">
    <dataValidation type="list" allowBlank="1" showInputMessage="1" showErrorMessage="1" sqref="F35">
      <formula1>"Elgin,Forres,Inverness,Moray RR,Nairn,Ross County,East Sutherland"</formula1>
    </dataValidation>
  </dataValidations>
  <printOptions/>
  <pageMargins left="0.7" right="0.7" top="0.75" bottom="0.75" header="0.3" footer="0.3"/>
  <pageSetup fitToHeight="1" fitToWidth="1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Y37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0.140625" style="0" bestFit="1" customWidth="1"/>
    <col min="3" max="3" width="5.28125" style="0" bestFit="1" customWidth="1"/>
    <col min="4" max="4" width="19.7109375" style="0" bestFit="1" customWidth="1"/>
    <col min="5" max="5" width="5.28125" style="0" bestFit="1" customWidth="1"/>
    <col min="6" max="6" width="20.7109375" style="0" customWidth="1"/>
    <col min="7" max="7" width="5.28125" style="0" bestFit="1" customWidth="1"/>
    <col min="8" max="8" width="20.7109375" style="0" customWidth="1"/>
    <col min="9" max="9" width="5.28125" style="0" bestFit="1" customWidth="1"/>
    <col min="10" max="10" width="20.7109375" style="0" customWidth="1"/>
    <col min="11" max="11" width="5.28125" style="0" bestFit="1" customWidth="1"/>
    <col min="12" max="12" width="20.7109375" style="0" customWidth="1"/>
    <col min="13" max="13" width="5.28125" style="0" bestFit="1" customWidth="1"/>
    <col min="14" max="14" width="20.7109375" style="0" customWidth="1"/>
    <col min="15" max="15" width="5.28125" style="0" bestFit="1" customWidth="1"/>
    <col min="16" max="16" width="20.7109375" style="0" customWidth="1"/>
    <col min="17" max="17" width="5.28125" style="0" bestFit="1" customWidth="1"/>
    <col min="18" max="18" width="20.7109375" style="0" customWidth="1"/>
  </cols>
  <sheetData>
    <row r="1" spans="1:25" ht="15.75" thickBot="1">
      <c r="A1" s="27" t="s">
        <v>0</v>
      </c>
      <c r="B1" s="27" t="s">
        <v>73</v>
      </c>
      <c r="C1" s="201" t="s">
        <v>782</v>
      </c>
      <c r="D1" s="202"/>
      <c r="E1" s="201" t="s">
        <v>783</v>
      </c>
      <c r="F1" s="202"/>
      <c r="G1" s="204" t="s">
        <v>784</v>
      </c>
      <c r="H1" s="205"/>
      <c r="I1" s="201" t="s">
        <v>785</v>
      </c>
      <c r="J1" s="202"/>
      <c r="K1" s="204" t="s">
        <v>786</v>
      </c>
      <c r="L1" s="205"/>
      <c r="M1" s="204" t="s">
        <v>787</v>
      </c>
      <c r="N1" s="205"/>
      <c r="O1" s="201" t="s">
        <v>788</v>
      </c>
      <c r="P1" s="202"/>
      <c r="Q1" s="201" t="s">
        <v>789</v>
      </c>
      <c r="R1" s="203"/>
      <c r="S1" s="80" t="s">
        <v>2</v>
      </c>
      <c r="T1" s="81" t="s">
        <v>3</v>
      </c>
      <c r="U1" s="81" t="s">
        <v>4</v>
      </c>
      <c r="V1" s="81" t="s">
        <v>5</v>
      </c>
      <c r="W1" s="81" t="s">
        <v>6</v>
      </c>
      <c r="X1" s="81" t="s">
        <v>7</v>
      </c>
      <c r="Y1" s="81" t="s">
        <v>8</v>
      </c>
    </row>
    <row r="2" spans="1:25" ht="15.75" thickBot="1">
      <c r="A2" s="28" t="s">
        <v>837</v>
      </c>
      <c r="B2" s="31" t="s">
        <v>10</v>
      </c>
      <c r="C2" s="33">
        <v>797</v>
      </c>
      <c r="D2" s="35" t="str">
        <f>_xlfn.IFERROR(VLOOKUP(C2,Athletes,9,FALSE),"")</f>
        <v>AlisterYoung</v>
      </c>
      <c r="E2" s="33">
        <v>369</v>
      </c>
      <c r="F2" s="35" t="str">
        <f>_xlfn.IFERROR(VLOOKUP(E2,Athletes,9,FALSE),"")</f>
        <v>Findlay Taylor</v>
      </c>
      <c r="G2" s="33">
        <v>641</v>
      </c>
      <c r="H2" s="35" t="str">
        <f>_xlfn.IFERROR(VLOOKUP(G2,Athletes,9,FALSE),"")</f>
        <v>Hamish Martindale</v>
      </c>
      <c r="I2" s="33">
        <v>161</v>
      </c>
      <c r="J2" s="35" t="str">
        <f>_xlfn.IFERROR(VLOOKUP(I2,Athletes,9,FALSE),"")</f>
        <v>Lucas Powditch</v>
      </c>
      <c r="K2" s="33">
        <v>513</v>
      </c>
      <c r="L2" s="35" t="str">
        <f>_xlfn.IFERROR(VLOOKUP(K2,Athletes,9,FALSE),"")</f>
        <v>FinlayWeir</v>
      </c>
      <c r="M2" s="33"/>
      <c r="N2" s="35">
        <f>_xlfn.IFERROR(VLOOKUP(M2,Athletes,9,FALSE),"")</f>
      </c>
      <c r="O2" s="33"/>
      <c r="P2" s="35">
        <f>_xlfn.IFERROR(VLOOKUP(O2,Athletes,9,FALSE),"")</f>
      </c>
      <c r="Q2" s="33"/>
      <c r="R2" s="35">
        <f>_xlfn.IFERROR(VLOOKUP(Q2,Athletes,9,FALSE),"")</f>
      </c>
      <c r="S2" s="73"/>
      <c r="T2" s="74"/>
      <c r="U2" s="74"/>
      <c r="V2" s="74"/>
      <c r="W2" s="74"/>
      <c r="X2" s="74"/>
      <c r="Y2" s="74"/>
    </row>
    <row r="3" spans="1:25" ht="15">
      <c r="A3" s="29" t="s">
        <v>9</v>
      </c>
      <c r="B3" s="1" t="s">
        <v>11</v>
      </c>
      <c r="C3" s="140"/>
      <c r="D3" s="34" t="str">
        <f>_xlfn.IFERROR(VLOOKUP(C2,AthletesClub,11,FALSE),"")</f>
        <v>Ross County AC</v>
      </c>
      <c r="E3" s="140"/>
      <c r="F3" s="34" t="str">
        <f>_xlfn.IFERROR(VLOOKUP(E2,AthletesClub,11,FALSE),"")</f>
        <v>Inverness Harriers</v>
      </c>
      <c r="G3" s="140"/>
      <c r="H3" s="34" t="str">
        <f>_xlfn.IFERROR(VLOOKUP(G2,AthletesClub,11,FALSE),"")</f>
        <v>Nairn AAC</v>
      </c>
      <c r="I3" s="140"/>
      <c r="J3" s="34" t="str">
        <f>_xlfn.IFERROR(VLOOKUP(I2,AthletesClub,11,FALSE),"")</f>
        <v>Elgin AAC</v>
      </c>
      <c r="K3" s="140"/>
      <c r="L3" s="34" t="str">
        <f>_xlfn.IFERROR(VLOOKUP(K2,AthletesClub,11,FALSE),"")</f>
        <v>Moray RR</v>
      </c>
      <c r="M3" s="140"/>
      <c r="N3" s="34">
        <f>_xlfn.IFERROR(VLOOKUP(M2,AthletesClub,11,FALSE),"")</f>
      </c>
      <c r="O3" s="140"/>
      <c r="P3" s="34">
        <f>_xlfn.IFERROR(VLOOKUP(O2,AthletesClub,11,FALSE),"")</f>
      </c>
      <c r="Q3" s="140"/>
      <c r="R3" s="34">
        <f>_xlfn.IFERROR(VLOOKUP(Q2,AthletesClub,11,FALSE),"")</f>
      </c>
      <c r="S3" s="75">
        <f>_xlfn.IFERROR(_xlfn.IFS(D3="Elgin AAC",8,F3="Elgin AAC",7,H3="Elgin AAC",6,J3="Elgin AAC",5,L3="Elgin AAC",4,N3="Elgin AAC",3,P3="Elgin AAC",2,R3="Elgin AAC",1),"")</f>
        <v>5</v>
      </c>
      <c r="T3" s="75">
        <f>_xlfn.IFERROR(_xlfn.IFS(D3="East Sutherland",8,F3="East Sutherland",7,H3="East Sutherland",6,J3="East Sutherland",5,L3="East Sutherland",4,N3="East Sutherland",3,P3="East Sutherland",2,R3="East Sutherland",1),"")</f>
      </c>
      <c r="U3" s="75">
        <f>_xlfn.IFERROR(_xlfn.IFS(D3="Forres Harriers",8,F3="Forres Harriers",7,H3="Forres Harriers",6,J3="Forres Harriers",5,L3="Forres Harriers",4,N3="Forres Harriers",3,P3="Forres Harriers",2,R3="Forres Harriers",1),"")</f>
      </c>
      <c r="V3" s="75">
        <f>_xlfn.IFERROR(_xlfn.IFS(D3="Inverness Harriers",8,F3="Inverness Harriers",7,H3="Inverness Harriers",6,J3="Inverness Harriers",5,L3="Inverness Harriers",4,N3="Inverness Harriers",3,P3="Inverness Harriers",2,R3="Inverness Harriers",1),"")</f>
        <v>7</v>
      </c>
      <c r="W3" s="75">
        <f>_xlfn.IFERROR(_xlfn.IFS(D3="Moray RR",8,F3="Moray RR",7,H3="Moray RR",6,J3="Moray RR",5,L3="Moray RR",4,N3="Moray RR",3,P3="Moray RR",2,R3="Moray RR",1),"")</f>
        <v>4</v>
      </c>
      <c r="X3" s="75">
        <f>_xlfn.IFERROR(_xlfn.IFS(D3="Nairn AAC",8,F3="Nairn AAC",7,H3="Nairn AAC",6,J3="Nairn AAC",5,L3="Nairn AAC",4,N3="Nairn AAC",3,P3="Nairn AAC",2,R3="Nairn AAC",1),"")</f>
        <v>6</v>
      </c>
      <c r="Y3" s="75">
        <f>_xlfn.IFERROR(_xlfn.IFS(D3="Ross County AC",8,F3="Ross County AC",7,H3="Ross County AC",6,J3="Ross County AC",5,L3="Ross County AC",4,N3="Ross County AC",3,P3="Ross County AC",2,R3="Ross County AC",1),"")</f>
        <v>8</v>
      </c>
    </row>
    <row r="4" spans="1:25" ht="15.75" thickBot="1">
      <c r="A4" s="187">
        <v>-4.9</v>
      </c>
      <c r="B4" s="3" t="s">
        <v>12</v>
      </c>
      <c r="C4" s="141"/>
      <c r="D4" s="152">
        <v>15.3</v>
      </c>
      <c r="E4" s="141"/>
      <c r="F4" s="36">
        <v>15.63</v>
      </c>
      <c r="G4" s="141"/>
      <c r="H4" s="36">
        <v>15.65</v>
      </c>
      <c r="I4" s="141"/>
      <c r="J4" s="36">
        <v>15.65</v>
      </c>
      <c r="K4" s="141"/>
      <c r="L4" s="36">
        <v>16.59</v>
      </c>
      <c r="M4" s="141"/>
      <c r="N4" s="36"/>
      <c r="O4" s="141"/>
      <c r="P4" s="36"/>
      <c r="Q4" s="141"/>
      <c r="R4" s="36"/>
      <c r="S4" s="76"/>
      <c r="T4" s="76"/>
      <c r="U4" s="76"/>
      <c r="V4" s="76"/>
      <c r="W4" s="76"/>
      <c r="X4" s="76"/>
      <c r="Y4" s="76"/>
    </row>
    <row r="5" spans="1:25" ht="15.75" thickBot="1">
      <c r="A5" s="28" t="str">
        <f>A2</f>
        <v>100m</v>
      </c>
      <c r="B5" s="31" t="s">
        <v>10</v>
      </c>
      <c r="C5" s="33">
        <v>615</v>
      </c>
      <c r="D5" s="35" t="str">
        <f>_xlfn.IFERROR(VLOOKUP(C5,Athletes,9,FALSE),"")</f>
        <v>Chase Whitelaw</v>
      </c>
      <c r="E5" s="33">
        <v>721</v>
      </c>
      <c r="F5" s="35" t="str">
        <f>_xlfn.IFERROR(VLOOKUP(E5,Athletes,9,FALSE),"")</f>
        <v>Andrew MacLennan</v>
      </c>
      <c r="G5" s="33">
        <v>362</v>
      </c>
      <c r="H5" s="35" t="str">
        <f>_xlfn.IFERROR(VLOOKUP(G5,Athletes,9,FALSE),"")</f>
        <v>Ben  Macleod</v>
      </c>
      <c r="I5" s="33">
        <v>162</v>
      </c>
      <c r="J5" s="35" t="str">
        <f>_xlfn.IFERROR(VLOOKUP(I5,Athletes,9,FALSE),"")</f>
        <v>Dominic Lemanski</v>
      </c>
      <c r="K5" s="33">
        <v>512</v>
      </c>
      <c r="L5" s="35" t="str">
        <f>_xlfn.IFERROR(VLOOKUP(K5,Athletes,9,FALSE),"")</f>
        <v>JacksonSmith</v>
      </c>
      <c r="M5" s="33"/>
      <c r="N5" s="35">
        <f>_xlfn.IFERROR(VLOOKUP(M5,Athletes,9,FALSE),"")</f>
      </c>
      <c r="O5" s="33"/>
      <c r="P5" s="35">
        <f>_xlfn.IFERROR(VLOOKUP(O5,Athletes,9,FALSE),"")</f>
      </c>
      <c r="Q5" s="33"/>
      <c r="R5" s="35">
        <f>_xlfn.IFERROR(VLOOKUP(Q5,Athletes,9,FALSE),"")</f>
      </c>
      <c r="S5" s="76"/>
      <c r="T5" s="76"/>
      <c r="U5" s="76"/>
      <c r="V5" s="76"/>
      <c r="W5" s="76"/>
      <c r="X5" s="76"/>
      <c r="Y5" s="76"/>
    </row>
    <row r="6" spans="1:25" ht="15">
      <c r="A6" s="29" t="s">
        <v>13</v>
      </c>
      <c r="B6" s="1" t="s">
        <v>11</v>
      </c>
      <c r="C6" s="140"/>
      <c r="D6" s="34" t="str">
        <f>_xlfn.IFERROR(VLOOKUP(C5,AthletesClub,11,FALSE),"")</f>
        <v>Nairn AAC</v>
      </c>
      <c r="E6" s="140"/>
      <c r="F6" s="34" t="str">
        <f>_xlfn.IFERROR(VLOOKUP(E5,AthletesClub,11,FALSE),"")</f>
        <v>Ross County AC</v>
      </c>
      <c r="G6" s="140"/>
      <c r="H6" s="34" t="str">
        <f>_xlfn.IFERROR(VLOOKUP(G5,AthletesClub,11,FALSE),"")</f>
        <v>Inverness Harriers</v>
      </c>
      <c r="I6" s="140"/>
      <c r="J6" s="34" t="str">
        <f>_xlfn.IFERROR(VLOOKUP(I5,AthletesClub,11,FALSE),"")</f>
        <v>Elgin AAC</v>
      </c>
      <c r="K6" s="140"/>
      <c r="L6" s="34" t="str">
        <f>_xlfn.IFERROR(VLOOKUP(K5,AthletesClub,11,FALSE),"")</f>
        <v>Moray RR</v>
      </c>
      <c r="M6" s="140"/>
      <c r="N6" s="34">
        <f>_xlfn.IFERROR(VLOOKUP(M5,AthletesClub,11,FALSE),"")</f>
      </c>
      <c r="O6" s="140"/>
      <c r="P6" s="34">
        <f>_xlfn.IFERROR(VLOOKUP(O5,AthletesClub,11,FALSE),"")</f>
      </c>
      <c r="Q6" s="140"/>
      <c r="R6" s="34">
        <f>_xlfn.IFERROR(VLOOKUP(Q5,AthletesClub,11,FALSE),"")</f>
      </c>
      <c r="S6" s="75">
        <f>_xlfn.IFERROR(_xlfn.IFS(D6="Elgin AAC",8,F6="Elgin AAC",7,H6="Elgin AAC",6,J6="Elgin AAC",5,L6="Elgin AAC",4,N6="Elgin AAC",3,P6="Elgin AAC",2,R6="Elgin AAC",1),"")</f>
        <v>5</v>
      </c>
      <c r="T6" s="75">
        <f>_xlfn.IFERROR(_xlfn.IFS(D6="East Sutherland",8,F6="East Sutherland",7,H6="East Sutherland",6,J6="East Sutherland",5,L6="East Sutherland",4,N6="East Sutherland",3,P6="East Sutherland",2,R6="East Sutherland",1),"")</f>
      </c>
      <c r="U6" s="75">
        <f>_xlfn.IFERROR(_xlfn.IFS(D6="Forres Harriers",8,F6="Forres Harriers",7,H6="Forres Harriers",6,J6="Forres Harriers",5,L6="Forres Harriers",4,N6="Forres Harriers",3,P6="Forres Harriers",2,R6="Forres Harriers",1),"")</f>
      </c>
      <c r="V6" s="75">
        <f>_xlfn.IFERROR(_xlfn.IFS(D6="Inverness Harriers",8,F6="Inverness Harriers",7,H6="Inverness Harriers",6,J6="Inverness Harriers",5,L6="Inverness Harriers",4,N6="Inverness Harriers",3,P6="Inverness Harriers",2,R6="Inverness Harriers",1),"")</f>
        <v>6</v>
      </c>
      <c r="W6" s="75">
        <f>_xlfn.IFERROR(_xlfn.IFS(D6="Moray RR",8,F6="Moray RR",7,H6="Moray RR",6,J6="Moray RR",5,L6="Moray RR",4,N6="Moray RR",3,P6="Moray RR",2,R6="Moray RR",1),"")</f>
        <v>4</v>
      </c>
      <c r="X6" s="75">
        <f>_xlfn.IFERROR(_xlfn.IFS(D6="Nairn AAC",8,F6="Nairn AAC",7,H6="Nairn AAC",6,J6="Nairn AAC",5,L6="Nairn AAC",4,N6="Nairn AAC",3,P6="Nairn AAC",2,R6="Nairn AAC",1),"")</f>
        <v>8</v>
      </c>
      <c r="Y6" s="75">
        <f>_xlfn.IFERROR(_xlfn.IFS(D6="Ross County AC",8,F6="Ross County AC",7,H6="Ross County AC",6,J6="Ross County AC",5,L6="Ross County AC",4,N6="Ross County AC",3,P6="Ross County AC",2,R6="Ross County AC",1),"")</f>
        <v>7</v>
      </c>
    </row>
    <row r="7" spans="1:25" ht="15.75" thickBot="1">
      <c r="A7" s="187">
        <v>-3.2</v>
      </c>
      <c r="B7" s="3" t="s">
        <v>12</v>
      </c>
      <c r="C7" s="141"/>
      <c r="D7" s="36">
        <v>15.71</v>
      </c>
      <c r="E7" s="141"/>
      <c r="F7" s="152">
        <v>16</v>
      </c>
      <c r="G7" s="141"/>
      <c r="H7" s="36">
        <v>16.08</v>
      </c>
      <c r="I7" s="141"/>
      <c r="J7" s="36">
        <v>16.51</v>
      </c>
      <c r="K7" s="141"/>
      <c r="L7" s="36">
        <v>16.82</v>
      </c>
      <c r="M7" s="141"/>
      <c r="N7" s="36"/>
      <c r="O7" s="141"/>
      <c r="P7" s="36"/>
      <c r="Q7" s="141"/>
      <c r="R7" s="36"/>
      <c r="S7" s="78"/>
      <c r="T7" s="78"/>
      <c r="U7" s="78"/>
      <c r="V7" s="78"/>
      <c r="W7" s="78"/>
      <c r="X7" s="78"/>
      <c r="Y7" s="78"/>
    </row>
    <row r="8" spans="1:25" ht="15.75" thickBot="1">
      <c r="A8" s="28" t="s">
        <v>791</v>
      </c>
      <c r="B8" s="31" t="s">
        <v>10</v>
      </c>
      <c r="C8" s="33">
        <v>716</v>
      </c>
      <c r="D8" s="35" t="str">
        <f>_xlfn.IFERROR(VLOOKUP(C8,Athletes,9,FALSE),"")</f>
        <v>Andrew Baird</v>
      </c>
      <c r="E8" s="33">
        <v>511</v>
      </c>
      <c r="F8" s="35" t="str">
        <f>_xlfn.IFERROR(VLOOKUP(E8,Athletes,9,FALSE),"")</f>
        <v>LucaSutherland</v>
      </c>
      <c r="G8" s="33">
        <v>611</v>
      </c>
      <c r="H8" s="35" t="str">
        <f>_xlfn.IFERROR(VLOOKUP(G8,Athletes,9,FALSE),"")</f>
        <v>Matthew Saunders</v>
      </c>
      <c r="I8" s="33">
        <v>480</v>
      </c>
      <c r="J8" s="35" t="str">
        <f>_xlfn.IFERROR(VLOOKUP(I8,Athletes,9,FALSE),"")</f>
        <v>Jacob Adjei</v>
      </c>
      <c r="K8" s="33">
        <v>161</v>
      </c>
      <c r="L8" s="35" t="str">
        <f>_xlfn.IFERROR(VLOOKUP(K8,Athletes,9,FALSE),"")</f>
        <v>Lucas Powditch</v>
      </c>
      <c r="M8" s="33">
        <v>201</v>
      </c>
      <c r="N8" s="35" t="str">
        <f>_xlfn.IFERROR(VLOOKUP(M8,Athletes,9,FALSE),"")</f>
        <v>Michael Bishenden</v>
      </c>
      <c r="O8" s="33"/>
      <c r="P8" s="35">
        <f>_xlfn.IFERROR(VLOOKUP(O8,Athletes,9,FALSE),"")</f>
      </c>
      <c r="Q8" s="33"/>
      <c r="R8" s="35">
        <f>_xlfn.IFERROR(VLOOKUP(Q8,Athletes,9,FALSE),"")</f>
      </c>
      <c r="S8" s="76"/>
      <c r="T8" s="76"/>
      <c r="U8" s="76"/>
      <c r="V8" s="76"/>
      <c r="W8" s="76"/>
      <c r="X8" s="76"/>
      <c r="Y8" s="76"/>
    </row>
    <row r="9" spans="1:25" ht="15">
      <c r="A9" s="29" t="s">
        <v>9</v>
      </c>
      <c r="B9" s="1" t="s">
        <v>11</v>
      </c>
      <c r="C9" s="140"/>
      <c r="D9" s="34" t="str">
        <f>_xlfn.IFERROR(VLOOKUP(C8,AthletesClub,11,FALSE),"")</f>
        <v>Ross County AC</v>
      </c>
      <c r="E9" s="140"/>
      <c r="F9" s="34" t="str">
        <f>_xlfn.IFERROR(VLOOKUP(E8,AthletesClub,11,FALSE),"")</f>
        <v>Moray RR</v>
      </c>
      <c r="G9" s="140"/>
      <c r="H9" s="34" t="str">
        <f>_xlfn.IFERROR(VLOOKUP(G8,AthletesClub,11,FALSE),"")</f>
        <v>Nairn AAC</v>
      </c>
      <c r="I9" s="140"/>
      <c r="J9" s="34" t="str">
        <f>_xlfn.IFERROR(VLOOKUP(I8,AthletesClub,11,FALSE),"")</f>
        <v>Inverness Harriers</v>
      </c>
      <c r="K9" s="140"/>
      <c r="L9" s="34" t="str">
        <f>_xlfn.IFERROR(VLOOKUP(K8,AthletesClub,11,FALSE),"")</f>
        <v>Elgin AAC</v>
      </c>
      <c r="M9" s="140"/>
      <c r="N9" s="34" t="str">
        <f>_xlfn.IFERROR(VLOOKUP(M8,AthletesClub,11,FALSE),"")</f>
        <v>Forres Harriers</v>
      </c>
      <c r="O9" s="140"/>
      <c r="P9" s="34">
        <f>_xlfn.IFERROR(VLOOKUP(O8,AthletesClub,11,FALSE),"")</f>
      </c>
      <c r="Q9" s="140"/>
      <c r="R9" s="34">
        <f>_xlfn.IFERROR(VLOOKUP(Q8,AthletesClub,11,FALSE),"")</f>
      </c>
      <c r="S9" s="75">
        <f>_xlfn.IFERROR(_xlfn.IFS(D9="Elgin AAC",8,F9="Elgin AAC",7,H9="Elgin AAC",6,J9="Elgin AAC",5,L9="Elgin AAC",4,N9="Elgin AAC",3,P9="Elgin AAC",2,R9="Elgin AAC",1),"")</f>
        <v>4</v>
      </c>
      <c r="T9" s="75">
        <f>_xlfn.IFERROR(_xlfn.IFS(D9="East Sutherland",8,F9="East Sutherland",7,H9="East Sutherland",6,J9="East Sutherland",5,L9="East Sutherland",4,N9="East Sutherland",3,P9="East Sutherland",2,R9="East Sutherland",1),"")</f>
      </c>
      <c r="U9" s="75">
        <f>_xlfn.IFERROR(_xlfn.IFS(D9="Forres Harriers",8,F9="Forres Harriers",7,H9="Forres Harriers",6,J9="Forres Harriers",5,L9="Forres Harriers",4,N9="Forres Harriers",3,P9="Forres Harriers",2,R9="Forres Harriers",1),"")</f>
        <v>3</v>
      </c>
      <c r="V9" s="75">
        <f>_xlfn.IFERROR(_xlfn.IFS(D9="Inverness Harriers",8,F9="Inverness Harriers",7,H9="Inverness Harriers",6,J9="Inverness Harriers",5,L9="Inverness Harriers",4,N9="Inverness Harriers",3,P9="Inverness Harriers",2,R9="Inverness Harriers",1),"")</f>
        <v>5</v>
      </c>
      <c r="W9" s="75">
        <f>_xlfn.IFERROR(_xlfn.IFS(D9="Moray RR",8,F9="Moray RR",7,H9="Moray RR",6,J9="Moray RR",5,L9="Moray RR",4,N9="Moray RR",3,P9="Moray RR",2,R9="Moray RR",1),"")</f>
        <v>7</v>
      </c>
      <c r="X9" s="75">
        <f>_xlfn.IFERROR(_xlfn.IFS(D9="Nairn AAC",8,F9="Nairn AAC",7,H9="Nairn AAC",6,J9="Nairn AAC",5,L9="Nairn AAC",4,N9="Nairn AAC",3,P9="Nairn AAC",2,R9="Nairn AAC",1),"")</f>
        <v>6</v>
      </c>
      <c r="Y9" s="75">
        <f>_xlfn.IFERROR(_xlfn.IFS(D9="Ross County AC",8,F9="Ross County AC",7,H9="Ross County AC",6,J9="Ross County AC",5,L9="Ross County AC",4,N9="Ross County AC",3,P9="Ross County AC",2,R9="Ross County AC",1),"")</f>
        <v>8</v>
      </c>
    </row>
    <row r="10" spans="1:25" ht="15.75" thickBot="1">
      <c r="A10" s="187">
        <v>-4.6</v>
      </c>
      <c r="B10" s="3" t="s">
        <v>12</v>
      </c>
      <c r="C10" s="141"/>
      <c r="D10" s="36">
        <v>31.04</v>
      </c>
      <c r="E10" s="141"/>
      <c r="F10" s="36">
        <v>31.88</v>
      </c>
      <c r="G10" s="141"/>
      <c r="H10" s="36">
        <v>32.2</v>
      </c>
      <c r="I10" s="141"/>
      <c r="J10" s="36">
        <v>32.76</v>
      </c>
      <c r="K10" s="141"/>
      <c r="L10" s="36">
        <v>3.18</v>
      </c>
      <c r="M10" s="141"/>
      <c r="N10" s="36">
        <v>34.16</v>
      </c>
      <c r="O10" s="141"/>
      <c r="P10" s="36"/>
      <c r="Q10" s="141"/>
      <c r="R10" s="36"/>
      <c r="S10" s="76"/>
      <c r="T10" s="76"/>
      <c r="U10" s="76"/>
      <c r="V10" s="76"/>
      <c r="W10" s="76"/>
      <c r="X10" s="76"/>
      <c r="Y10" s="76"/>
    </row>
    <row r="11" spans="1:25" ht="15.75" thickBot="1">
      <c r="A11" s="28" t="str">
        <f>A8</f>
        <v>200m</v>
      </c>
      <c r="B11" s="31" t="s">
        <v>10</v>
      </c>
      <c r="C11" s="33">
        <v>172</v>
      </c>
      <c r="D11" s="35" t="str">
        <f>_xlfn.IFERROR(VLOOKUP(C11,Athletes,9,FALSE),"")</f>
        <v>Owen Davidson</v>
      </c>
      <c r="E11" s="33">
        <v>721</v>
      </c>
      <c r="F11" s="35" t="str">
        <f>_xlfn.IFERROR(VLOOKUP(E11,Athletes,9,FALSE),"")</f>
        <v>Andrew MacLennan</v>
      </c>
      <c r="G11" s="33">
        <v>359</v>
      </c>
      <c r="H11" s="35" t="str">
        <f>_xlfn.IFERROR(VLOOKUP(G11,Athletes,9,FALSE),"")</f>
        <v>Kai Jamieson</v>
      </c>
      <c r="I11" s="33">
        <v>508</v>
      </c>
      <c r="J11" s="35" t="str">
        <f>_xlfn.IFERROR(VLOOKUP(I11,Athletes,9,FALSE),"")</f>
        <v>ConnorCameron</v>
      </c>
      <c r="K11" s="33">
        <v>642</v>
      </c>
      <c r="L11" s="35" t="str">
        <f>_xlfn.IFERROR(VLOOKUP(K11,Athletes,9,FALSE),"")</f>
        <v>Robert Main</v>
      </c>
      <c r="M11" s="33"/>
      <c r="N11" s="35">
        <f>_xlfn.IFERROR(VLOOKUP(M11,Athletes,9,FALSE),"")</f>
      </c>
      <c r="O11" s="33"/>
      <c r="P11" s="35">
        <f>_xlfn.IFERROR(VLOOKUP(O11,Athletes,9,FALSE),"")</f>
      </c>
      <c r="Q11" s="33"/>
      <c r="R11" s="35">
        <f>_xlfn.IFERROR(VLOOKUP(Q11,Athletes,9,FALSE),"")</f>
      </c>
      <c r="S11" s="76"/>
      <c r="T11" s="76"/>
      <c r="U11" s="76"/>
      <c r="V11" s="76"/>
      <c r="W11" s="76"/>
      <c r="X11" s="76"/>
      <c r="Y11" s="76"/>
    </row>
    <row r="12" spans="1:25" ht="15">
      <c r="A12" s="29" t="s">
        <v>13</v>
      </c>
      <c r="B12" s="1" t="s">
        <v>11</v>
      </c>
      <c r="C12" s="140"/>
      <c r="D12" s="34" t="str">
        <f>_xlfn.IFERROR(VLOOKUP(C11,AthletesClub,11,FALSE),"")</f>
        <v>Elgin AAC</v>
      </c>
      <c r="E12" s="140"/>
      <c r="F12" s="34" t="str">
        <f>_xlfn.IFERROR(VLOOKUP(E11,AthletesClub,11,FALSE),"")</f>
        <v>Ross County AC</v>
      </c>
      <c r="G12" s="140"/>
      <c r="H12" s="34" t="str">
        <f>_xlfn.IFERROR(VLOOKUP(G11,AthletesClub,11,FALSE),"")</f>
        <v>Inverness Harriers</v>
      </c>
      <c r="I12" s="140"/>
      <c r="J12" s="34" t="str">
        <f>_xlfn.IFERROR(VLOOKUP(I11,AthletesClub,11,FALSE),"")</f>
        <v>Moray RR</v>
      </c>
      <c r="K12" s="140"/>
      <c r="L12" s="34" t="str">
        <f>_xlfn.IFERROR(VLOOKUP(K11,AthletesClub,11,FALSE),"")</f>
        <v>Nairn AAC</v>
      </c>
      <c r="M12" s="140"/>
      <c r="N12" s="34">
        <f>_xlfn.IFERROR(VLOOKUP(M11,AthletesClub,11,FALSE),"")</f>
      </c>
      <c r="O12" s="140"/>
      <c r="P12" s="34">
        <f>_xlfn.IFERROR(VLOOKUP(O11,AthletesClub,11,FALSE),"")</f>
      </c>
      <c r="Q12" s="140"/>
      <c r="R12" s="34">
        <f>_xlfn.IFERROR(VLOOKUP(Q11,AthletesClub,11,FALSE),"")</f>
      </c>
      <c r="S12" s="75">
        <f>_xlfn.IFERROR(_xlfn.IFS(D12="Elgin AAC",8,F12="Elgin AAC",7,H12="Elgin AAC",6,J12="Elgin AAC",5,L12="Elgin AAC",4,N12="Elgin AAC",3,P12="Elgin AAC",2,R12="Elgin AAC",1),"")</f>
        <v>8</v>
      </c>
      <c r="T12" s="75">
        <f>_xlfn.IFERROR(_xlfn.IFS(D12="East Sutherland",8,F12="East Sutherland",7,H12="East Sutherland",6,J12="East Sutherland",5,L12="East Sutherland",4,N12="East Sutherland",3,P12="East Sutherland",2,R12="East Sutherland",1),"")</f>
      </c>
      <c r="U12" s="75">
        <f>_xlfn.IFERROR(_xlfn.IFS(D12="Forres Harriers",8,F12="Forres Harriers",7,H12="Forres Harriers",6,J12="Forres Harriers",5,L12="Forres Harriers",4,N12="Forres Harriers",3,P12="Forres Harriers",2,R12="Forres Harriers",1),"")</f>
      </c>
      <c r="V12" s="75">
        <f>_xlfn.IFERROR(_xlfn.IFS(D12="Inverness Harriers",8,F12="Inverness Harriers",7,H12="Inverness Harriers",6,J12="Inverness Harriers",5,L12="Inverness Harriers",4,N12="Inverness Harriers",3,P12="Inverness Harriers",2,R12="Inverness Harriers",1),"")</f>
        <v>6</v>
      </c>
      <c r="W12" s="75">
        <f>_xlfn.IFERROR(_xlfn.IFS(D12="Moray RR",8,F12="Moray RR",7,H12="Moray RR",6,J12="Moray RR",5,L12="Moray RR",4,N12="Moray RR",3,P12="Moray RR",2,R12="Moray RR",1),"")</f>
        <v>5</v>
      </c>
      <c r="X12" s="75">
        <f>_xlfn.IFERROR(_xlfn.IFS(D12="Nairn AAC",8,F12="Nairn AAC",7,H12="Nairn AAC",6,J12="Nairn AAC",5,L12="Nairn AAC",4,N12="Nairn AAC",3,P12="Nairn AAC",2,R12="Nairn AAC",1),"")</f>
        <v>4</v>
      </c>
      <c r="Y12" s="75">
        <f>_xlfn.IFERROR(_xlfn.IFS(D12="Ross County AC",8,F12="Ross County AC",7,H12="Ross County AC",6,J12="Ross County AC",5,L12="Ross County AC",4,N12="Ross County AC",3,P12="Ross County AC",2,R12="Ross County AC",1),"")</f>
        <v>7</v>
      </c>
    </row>
    <row r="13" spans="1:25" ht="15.75" thickBot="1">
      <c r="A13" s="187">
        <v>-2.6</v>
      </c>
      <c r="B13" s="3" t="s">
        <v>12</v>
      </c>
      <c r="C13" s="141"/>
      <c r="D13" s="36">
        <v>32.63</v>
      </c>
      <c r="E13" s="141"/>
      <c r="F13" s="36">
        <v>33.81</v>
      </c>
      <c r="G13" s="141"/>
      <c r="H13" s="36">
        <v>34.22</v>
      </c>
      <c r="I13" s="141"/>
      <c r="J13" s="36">
        <v>37.87</v>
      </c>
      <c r="K13" s="141"/>
      <c r="L13" s="36">
        <v>38.87</v>
      </c>
      <c r="M13" s="141"/>
      <c r="N13" s="36"/>
      <c r="O13" s="141"/>
      <c r="P13" s="36"/>
      <c r="Q13" s="141"/>
      <c r="R13" s="36"/>
      <c r="S13" s="78"/>
      <c r="T13" s="78"/>
      <c r="U13" s="78"/>
      <c r="V13" s="78"/>
      <c r="W13" s="78"/>
      <c r="X13" s="78"/>
      <c r="Y13" s="78"/>
    </row>
    <row r="14" spans="1:25" ht="15.75" thickBot="1">
      <c r="A14" s="28" t="s">
        <v>792</v>
      </c>
      <c r="B14" s="31" t="s">
        <v>10</v>
      </c>
      <c r="C14" s="33">
        <v>716</v>
      </c>
      <c r="D14" s="35" t="str">
        <f>_xlfn.IFERROR(VLOOKUP(C14,Athletes,9,FALSE),"")</f>
        <v>Andrew Baird</v>
      </c>
      <c r="E14" s="33">
        <v>366</v>
      </c>
      <c r="F14" s="35" t="str">
        <f>_xlfn.IFERROR(VLOOKUP(E14,Athletes,9,FALSE),"")</f>
        <v>Harry Proctor</v>
      </c>
      <c r="G14" s="33">
        <v>641</v>
      </c>
      <c r="H14" s="35" t="str">
        <f>_xlfn.IFERROR(VLOOKUP(G14,Athletes,9,FALSE),"")</f>
        <v>Hamish Martindale</v>
      </c>
      <c r="I14" s="33">
        <v>511</v>
      </c>
      <c r="J14" s="35" t="str">
        <f>_xlfn.IFERROR(VLOOKUP(I14,Athletes,9,FALSE),"")</f>
        <v>LucaSutherland</v>
      </c>
      <c r="K14" s="33">
        <v>201</v>
      </c>
      <c r="L14" s="35" t="str">
        <f>_xlfn.IFERROR(VLOOKUP(K14,Athletes,9,FALSE),"")</f>
        <v>Michael Bishenden</v>
      </c>
      <c r="M14" s="33">
        <v>168</v>
      </c>
      <c r="N14" s="35" t="str">
        <f>_xlfn.IFERROR(VLOOKUP(M14,Athletes,9,FALSE),"")</f>
        <v>Henry McAlister</v>
      </c>
      <c r="O14" s="33"/>
      <c r="P14" s="35">
        <f>_xlfn.IFERROR(VLOOKUP(O14,Athletes,9,FALSE),"")</f>
      </c>
      <c r="Q14" s="33"/>
      <c r="R14" s="35">
        <f>_xlfn.IFERROR(VLOOKUP(Q14,Athletes,9,FALSE),"")</f>
      </c>
      <c r="S14" s="76"/>
      <c r="T14" s="76"/>
      <c r="U14" s="76"/>
      <c r="V14" s="76"/>
      <c r="W14" s="76"/>
      <c r="X14" s="76"/>
      <c r="Y14" s="76"/>
    </row>
    <row r="15" spans="1:25" ht="15">
      <c r="A15" s="29" t="s">
        <v>9</v>
      </c>
      <c r="B15" s="1" t="s">
        <v>11</v>
      </c>
      <c r="C15" s="140"/>
      <c r="D15" s="34" t="str">
        <f>_xlfn.IFERROR(VLOOKUP(C14,AthletesClub,11,FALSE),"")</f>
        <v>Ross County AC</v>
      </c>
      <c r="E15" s="140"/>
      <c r="F15" s="34" t="str">
        <f>_xlfn.IFERROR(VLOOKUP(E14,AthletesClub,11,FALSE),"")</f>
        <v>Inverness Harriers</v>
      </c>
      <c r="G15" s="140"/>
      <c r="H15" s="34" t="str">
        <f>_xlfn.IFERROR(VLOOKUP(G14,AthletesClub,11,FALSE),"")</f>
        <v>Nairn AAC</v>
      </c>
      <c r="I15" s="140"/>
      <c r="J15" s="34" t="str">
        <f>_xlfn.IFERROR(VLOOKUP(I14,AthletesClub,11,FALSE),"")</f>
        <v>Moray RR</v>
      </c>
      <c r="K15" s="140"/>
      <c r="L15" s="34" t="str">
        <f>_xlfn.IFERROR(VLOOKUP(K14,AthletesClub,11,FALSE),"")</f>
        <v>Forres Harriers</v>
      </c>
      <c r="M15" s="140"/>
      <c r="N15" s="34" t="str">
        <f>_xlfn.IFERROR(VLOOKUP(M14,AthletesClub,11,FALSE),"")</f>
        <v>Elgin AAC</v>
      </c>
      <c r="O15" s="140"/>
      <c r="P15" s="34">
        <f>_xlfn.IFERROR(VLOOKUP(O14,AthletesClub,11,FALSE),"")</f>
      </c>
      <c r="Q15" s="140"/>
      <c r="R15" s="34">
        <f>_xlfn.IFERROR(VLOOKUP(Q14,AthletesClub,11,FALSE),"")</f>
      </c>
      <c r="S15" s="75">
        <f>_xlfn.IFERROR(_xlfn.IFS(D15="Elgin AAC",8,F15="Elgin AAC",7,H15="Elgin AAC",6,J15="Elgin AAC",5,L15="Elgin AAC",4,N15="Elgin AAC",3,P15="Elgin AAC",2,R15="Elgin AAC",1),"")</f>
        <v>3</v>
      </c>
      <c r="T15" s="75">
        <f>_xlfn.IFERROR(_xlfn.IFS(D15="East Sutherland",8,F15="East Sutherland",7,H15="East Sutherland",6,J15="East Sutherland",5,L15="East Sutherland",4,N15="East Sutherland",3,P15="East Sutherland",2,R15="East Sutherland",1),"")</f>
      </c>
      <c r="U15" s="75">
        <f>_xlfn.IFERROR(_xlfn.IFS(D15="Forres Harriers",8,F15="Forres Harriers",7,H15="Forres Harriers",6,J15="Forres Harriers",5,L15="Forres Harriers",4,N15="Forres Harriers",3,P15="Forres Harriers",2,R15="Forres Harriers",1),"")</f>
        <v>4</v>
      </c>
      <c r="V15" s="75">
        <f>_xlfn.IFERROR(_xlfn.IFS(D15="Inverness Harriers",8,F15="Inverness Harriers",7,H15="Inverness Harriers",6,J15="Inverness Harriers",5,L15="Inverness Harriers",4,N15="Inverness Harriers",3,P15="Inverness Harriers",2,R15="Inverness Harriers",1),"")</f>
        <v>7</v>
      </c>
      <c r="W15" s="75">
        <f>_xlfn.IFERROR(_xlfn.IFS(D15="Moray RR",8,F15="Moray RR",7,H15="Moray RR",6,J15="Moray RR",5,L15="Moray RR",4,N15="Moray RR",3,P15="Moray RR",2,R15="Moray RR",1),"")</f>
        <v>5</v>
      </c>
      <c r="X15" s="75">
        <f>_xlfn.IFERROR(_xlfn.IFS(D15="Nairn AAC",8,F15="Nairn AAC",7,H15="Nairn AAC",6,J15="Nairn AAC",5,L15="Nairn AAC",4,N15="Nairn AAC",3,P15="Nairn AAC",2,R15="Nairn AAC",1),"")</f>
        <v>6</v>
      </c>
      <c r="Y15" s="75">
        <f>_xlfn.IFERROR(_xlfn.IFS(D15="Ross County AC",8,F15="Ross County AC",7,H15="Ross County AC",6,J15="Ross County AC",5,L15="Ross County AC",4,N15="Ross County AC",3,P15="Ross County AC",2,R15="Ross County AC",1),"")</f>
        <v>8</v>
      </c>
    </row>
    <row r="16" spans="1:25" ht="15.75" thickBot="1">
      <c r="A16" s="30"/>
      <c r="B16" s="3" t="s">
        <v>12</v>
      </c>
      <c r="C16" s="141"/>
      <c r="D16" s="36" t="s">
        <v>932</v>
      </c>
      <c r="E16" s="141"/>
      <c r="F16" s="36" t="s">
        <v>933</v>
      </c>
      <c r="G16" s="141"/>
      <c r="H16" s="36" t="s">
        <v>1140</v>
      </c>
      <c r="I16" s="141"/>
      <c r="J16" s="36" t="s">
        <v>1141</v>
      </c>
      <c r="K16" s="141"/>
      <c r="L16" s="36" t="s">
        <v>934</v>
      </c>
      <c r="M16" s="141"/>
      <c r="N16" s="36" t="s">
        <v>936</v>
      </c>
      <c r="O16" s="141"/>
      <c r="P16" s="36"/>
      <c r="Q16" s="141"/>
      <c r="R16" s="36"/>
      <c r="S16" s="76"/>
      <c r="T16" s="76"/>
      <c r="U16" s="76"/>
      <c r="V16" s="76"/>
      <c r="W16" s="76"/>
      <c r="X16" s="76"/>
      <c r="Y16" s="76"/>
    </row>
    <row r="17" spans="1:25" ht="15.75" thickBot="1">
      <c r="A17" s="28" t="str">
        <f>A14</f>
        <v>800m</v>
      </c>
      <c r="B17" s="31" t="s">
        <v>10</v>
      </c>
      <c r="C17" s="33">
        <v>749</v>
      </c>
      <c r="D17" s="35" t="str">
        <f>_xlfn.IFERROR(VLOOKUP(C17,Athletes,9,FALSE),"")</f>
        <v>Struan Ellen</v>
      </c>
      <c r="E17" s="33">
        <v>510</v>
      </c>
      <c r="F17" s="35" t="str">
        <f>_xlfn.IFERROR(VLOOKUP(E17,Athletes,9,FALSE),"")</f>
        <v>LewisPaterson</v>
      </c>
      <c r="G17" s="33">
        <v>480</v>
      </c>
      <c r="H17" s="35" t="str">
        <f>_xlfn.IFERROR(VLOOKUP(G17,Athletes,9,FALSE),"")</f>
        <v>Jacob Adjei</v>
      </c>
      <c r="I17" s="33">
        <v>642</v>
      </c>
      <c r="J17" s="35" t="str">
        <f>_xlfn.IFERROR(VLOOKUP(I17,Athletes,9,FALSE),"")</f>
        <v>Robert Main</v>
      </c>
      <c r="K17" s="33">
        <v>162</v>
      </c>
      <c r="L17" s="35" t="str">
        <f>_xlfn.IFERROR(VLOOKUP(K17,Athletes,9,FALSE),"")</f>
        <v>Dominic Lemanski</v>
      </c>
      <c r="M17" s="33"/>
      <c r="N17" s="35">
        <f>_xlfn.IFERROR(VLOOKUP(M17,Athletes,9,FALSE),"")</f>
      </c>
      <c r="O17" s="33"/>
      <c r="P17" s="35">
        <f>_xlfn.IFERROR(VLOOKUP(O17,Athletes,9,FALSE),"")</f>
      </c>
      <c r="Q17" s="33"/>
      <c r="R17" s="35">
        <f>_xlfn.IFERROR(VLOOKUP(Q17,Athletes,9,FALSE),"")</f>
      </c>
      <c r="S17" s="76"/>
      <c r="T17" s="76"/>
      <c r="U17" s="76"/>
      <c r="V17" s="76"/>
      <c r="W17" s="76"/>
      <c r="X17" s="76"/>
      <c r="Y17" s="76"/>
    </row>
    <row r="18" spans="1:25" ht="15">
      <c r="A18" s="29" t="s">
        <v>13</v>
      </c>
      <c r="B18" s="1" t="s">
        <v>11</v>
      </c>
      <c r="C18" s="140"/>
      <c r="D18" s="34" t="str">
        <f>_xlfn.IFERROR(VLOOKUP(C17,AthletesClub,11,FALSE),"")</f>
        <v>Ross County AC</v>
      </c>
      <c r="E18" s="140"/>
      <c r="F18" s="34" t="str">
        <f>_xlfn.IFERROR(VLOOKUP(E17,AthletesClub,11,FALSE),"")</f>
        <v>Moray RR</v>
      </c>
      <c r="G18" s="140"/>
      <c r="H18" s="34" t="str">
        <f>_xlfn.IFERROR(VLOOKUP(G17,AthletesClub,11,FALSE),"")</f>
        <v>Inverness Harriers</v>
      </c>
      <c r="I18" s="140"/>
      <c r="J18" s="34" t="str">
        <f>_xlfn.IFERROR(VLOOKUP(I17,AthletesClub,11,FALSE),"")</f>
        <v>Nairn AAC</v>
      </c>
      <c r="K18" s="140"/>
      <c r="L18" s="34" t="str">
        <f>_xlfn.IFERROR(VLOOKUP(K17,AthletesClub,11,FALSE),"")</f>
        <v>Elgin AAC</v>
      </c>
      <c r="M18" s="140"/>
      <c r="N18" s="34">
        <f>_xlfn.IFERROR(VLOOKUP(M17,AthletesClub,11,FALSE),"")</f>
      </c>
      <c r="O18" s="140"/>
      <c r="P18" s="34">
        <f>_xlfn.IFERROR(VLOOKUP(O17,AthletesClub,11,FALSE),"")</f>
      </c>
      <c r="Q18" s="140"/>
      <c r="R18" s="34">
        <f>_xlfn.IFERROR(VLOOKUP(Q17,AthletesClub,11,FALSE),"")</f>
      </c>
      <c r="S18" s="75">
        <f>_xlfn.IFERROR(_xlfn.IFS(D18="Elgin AAC",8,F18="Elgin AAC",7,H18="Elgin AAC",6,J18="Elgin AAC",5,L18="Elgin AAC",4,N18="Elgin AAC",3,P18="Elgin AAC",2,R18="Elgin AAC",1),"")</f>
        <v>4</v>
      </c>
      <c r="T18" s="75">
        <f>_xlfn.IFERROR(_xlfn.IFS(D18="East Sutherland",8,F18="East Sutherland",7,H18="East Sutherland",6,J18="East Sutherland",5,L18="East Sutherland",4,N18="East Sutherland",3,P18="East Sutherland",2,R18="East Sutherland",1),"")</f>
      </c>
      <c r="U18" s="75">
        <f>_xlfn.IFERROR(_xlfn.IFS(D18="Forres Harriers",8,F18="Forres Harriers",7,H18="Forres Harriers",6,J18="Forres Harriers",5,L18="Forres Harriers",4,N18="Forres Harriers",3,P18="Forres Harriers",2,R18="Forres Harriers",1),"")</f>
      </c>
      <c r="V18" s="75">
        <f>_xlfn.IFERROR(_xlfn.IFS(D18="Inverness Harriers",8,F18="Inverness Harriers",7,H18="Inverness Harriers",6,J18="Inverness Harriers",5,L18="Inverness Harriers",4,N18="Inverness Harriers",3,P18="Inverness Harriers",2,R18="Inverness Harriers",1),"")</f>
        <v>6</v>
      </c>
      <c r="W18" s="75">
        <f>_xlfn.IFERROR(_xlfn.IFS(D18="Moray RR",8,F18="Moray RR",7,H18="Moray RR",6,J18="Moray RR",5,L18="Moray RR",4,N18="Moray RR",3,P18="Moray RR",2,R18="Moray RR",1),"")</f>
        <v>7</v>
      </c>
      <c r="X18" s="75">
        <f>_xlfn.IFERROR(_xlfn.IFS(D18="Nairn AAC",8,F18="Nairn AAC",7,H18="Nairn AAC",6,J18="Nairn AAC",5,L18="Nairn AAC",4,N18="Nairn AAC",3,P18="Nairn AAC",2,R18="Nairn AAC",1),"")</f>
        <v>5</v>
      </c>
      <c r="Y18" s="75">
        <f>_xlfn.IFERROR(_xlfn.IFS(D18="Ross County AC",8,F18="Ross County AC",7,H18="Ross County AC",6,J18="Ross County AC",5,L18="Ross County AC",4,N18="Ross County AC",3,P18="Ross County AC",2,R18="Ross County AC",1),"")</f>
        <v>8</v>
      </c>
    </row>
    <row r="19" spans="1:25" ht="15.75" thickBot="1">
      <c r="A19" s="30"/>
      <c r="B19" s="3" t="s">
        <v>12</v>
      </c>
      <c r="C19" s="141"/>
      <c r="D19" s="36" t="s">
        <v>941</v>
      </c>
      <c r="E19" s="141"/>
      <c r="F19" s="36" t="s">
        <v>942</v>
      </c>
      <c r="G19" s="141"/>
      <c r="H19" s="36" t="s">
        <v>944</v>
      </c>
      <c r="I19" s="141"/>
      <c r="J19" s="36" t="s">
        <v>945</v>
      </c>
      <c r="K19" s="141"/>
      <c r="L19" s="36" t="s">
        <v>946</v>
      </c>
      <c r="M19" s="141"/>
      <c r="N19" s="36"/>
      <c r="O19" s="141"/>
      <c r="P19" s="36"/>
      <c r="Q19" s="141"/>
      <c r="R19" s="36"/>
      <c r="S19" s="78"/>
      <c r="T19" s="78"/>
      <c r="U19" s="78"/>
      <c r="V19" s="78"/>
      <c r="W19" s="78"/>
      <c r="X19" s="78"/>
      <c r="Y19" s="78"/>
    </row>
    <row r="20" spans="1:25" ht="15.75" thickBot="1">
      <c r="A20" s="28" t="s">
        <v>14</v>
      </c>
      <c r="B20" s="2" t="s">
        <v>10</v>
      </c>
      <c r="C20" s="33">
        <v>754</v>
      </c>
      <c r="D20" s="35" t="str">
        <f>_xlfn.IFERROR(VLOOKUP(C20,Athletes,9,FALSE),"")</f>
        <v>Shaun Golden</v>
      </c>
      <c r="E20" s="33">
        <v>116</v>
      </c>
      <c r="F20" s="35" t="str">
        <f>_xlfn.IFERROR(VLOOKUP(E20,Athletes,9,FALSE),"")</f>
        <v>Liam Shiels</v>
      </c>
      <c r="G20" s="33">
        <v>368</v>
      </c>
      <c r="H20" s="35" t="str">
        <f>_xlfn.IFERROR(VLOOKUP(G20,Athletes,9,FALSE),"")</f>
        <v>Rory Stainsby</v>
      </c>
      <c r="I20" s="33">
        <v>611</v>
      </c>
      <c r="J20" s="35" t="str">
        <f>_xlfn.IFERROR(VLOOKUP(I20,Athletes,9,FALSE),"")</f>
        <v>Matthew Saunders</v>
      </c>
      <c r="K20" s="33">
        <v>510</v>
      </c>
      <c r="L20" s="35" t="str">
        <f>_xlfn.IFERROR(VLOOKUP(K20,Athletes,9,FALSE),"")</f>
        <v>LewisPaterson</v>
      </c>
      <c r="M20" s="33"/>
      <c r="N20" s="35">
        <f>_xlfn.IFERROR(VLOOKUP(M20,Athletes,9,FALSE),"")</f>
      </c>
      <c r="O20" s="33"/>
      <c r="P20" s="35">
        <f>_xlfn.IFERROR(VLOOKUP(O20,Athletes,9,FALSE),"")</f>
      </c>
      <c r="Q20" s="33"/>
      <c r="R20" s="35">
        <f>_xlfn.IFERROR(VLOOKUP(Q20,Athletes,9,FALSE),"")</f>
      </c>
      <c r="S20" s="76"/>
      <c r="T20" s="76"/>
      <c r="U20" s="76"/>
      <c r="V20" s="76"/>
      <c r="W20" s="76"/>
      <c r="X20" s="76"/>
      <c r="Y20" s="76"/>
    </row>
    <row r="21" spans="1:25" ht="15">
      <c r="A21" s="29" t="s">
        <v>9</v>
      </c>
      <c r="B21" s="1" t="s">
        <v>11</v>
      </c>
      <c r="C21" s="140"/>
      <c r="D21" s="34" t="str">
        <f>_xlfn.IFERROR(VLOOKUP(C20,AthletesClub,11,FALSE),"")</f>
        <v>Ross County AC</v>
      </c>
      <c r="E21" s="140"/>
      <c r="F21" s="34" t="str">
        <f>_xlfn.IFERROR(VLOOKUP(E20,AthletesClub,11,FALSE),"")</f>
        <v>Elgin AAC</v>
      </c>
      <c r="G21" s="140"/>
      <c r="H21" s="34" t="str">
        <f>_xlfn.IFERROR(VLOOKUP(G20,AthletesClub,11,FALSE),"")</f>
        <v>Inverness Harriers</v>
      </c>
      <c r="I21" s="140"/>
      <c r="J21" s="34" t="str">
        <f>_xlfn.IFERROR(VLOOKUP(I20,AthletesClub,11,FALSE),"")</f>
        <v>Nairn AAC</v>
      </c>
      <c r="K21" s="140"/>
      <c r="L21" s="34" t="str">
        <f>_xlfn.IFERROR(VLOOKUP(K20,AthletesClub,11,FALSE),"")</f>
        <v>Moray RR</v>
      </c>
      <c r="M21" s="140"/>
      <c r="N21" s="34">
        <f>_xlfn.IFERROR(VLOOKUP(M20,AthletesClub,11,FALSE),"")</f>
      </c>
      <c r="O21" s="140"/>
      <c r="P21" s="34">
        <f>_xlfn.IFERROR(VLOOKUP(O20,AthletesClub,11,FALSE),"")</f>
      </c>
      <c r="Q21" s="140"/>
      <c r="R21" s="34">
        <f>_xlfn.IFERROR(VLOOKUP(Q20,AthletesClub,11,FALSE),"")</f>
      </c>
      <c r="S21" s="75">
        <f>_xlfn.IFERROR(_xlfn.IFS(D21="Elgin AAC",8,F21="Elgin AAC",7,H21="Elgin AAC",6,J21="Elgin AAC",5,L21="Elgin AAC",4,N21="Elgin AAC",3,P21="Elgin AAC",2,R21="Elgin AAC",1),"")</f>
        <v>7</v>
      </c>
      <c r="T21" s="75">
        <f>_xlfn.IFERROR(_xlfn.IFS(D21="East Sutherland",8,F21="East Sutherland",7,H21="East Sutherland",6,J21="East Sutherland",5,L21="East Sutherland",4,N21="East Sutherland",3,P21="East Sutherland",2,R21="East Sutherland",1),"")</f>
      </c>
      <c r="U21" s="75">
        <f>_xlfn.IFERROR(_xlfn.IFS(D21="Forres Harriers",8,F21="Forres Harriers",7,H21="Forres Harriers",6,J21="Forres Harriers",5,L21="Forres Harriers",4,N21="Forres Harriers",3,P21="Forres Harriers",2,R21="Forres Harriers",1),"")</f>
      </c>
      <c r="V21" s="75">
        <f>_xlfn.IFERROR(_xlfn.IFS(D21="Inverness Harriers",8,F21="Inverness Harriers",7,H21="Inverness Harriers",6,J21="Inverness Harriers",5,L21="Inverness Harriers",4,N21="Inverness Harriers",3,P21="Inverness Harriers",2,R21="Inverness Harriers",1),"")</f>
        <v>6</v>
      </c>
      <c r="W21" s="75">
        <f>_xlfn.IFERROR(_xlfn.IFS(D21="Moray RR",8,F21="Moray RR",7,H21="Moray RR",6,J21="Moray RR",5,L21="Moray RR",4,N21="Moray RR",3,P21="Moray RR",2,R21="Moray RR",1),"")</f>
        <v>4</v>
      </c>
      <c r="X21" s="75">
        <f>_xlfn.IFERROR(_xlfn.IFS(D21="Nairn AAC",8,F21="Nairn AAC",7,H21="Nairn AAC",6,J21="Nairn AAC",5,L21="Nairn AAC",4,N21="Nairn AAC",3,P21="Nairn AAC",2,R21="Nairn AAC",1),"")</f>
        <v>5</v>
      </c>
      <c r="Y21" s="75">
        <f>_xlfn.IFERROR(_xlfn.IFS(D21="Ross County AC",8,F21="Ross County AC",7,H21="Ross County AC",6,J21="Ross County AC",5,L21="Ross County AC",4,N21="Ross County AC",3,P21="Ross County AC",2,R21="Ross County AC",1),"")</f>
        <v>8</v>
      </c>
    </row>
    <row r="22" spans="1:25" ht="15.75" thickBot="1">
      <c r="A22" s="30"/>
      <c r="B22" s="3" t="s">
        <v>12</v>
      </c>
      <c r="C22" s="141"/>
      <c r="D22" s="152" t="s">
        <v>1167</v>
      </c>
      <c r="E22" s="141"/>
      <c r="F22" s="36" t="s">
        <v>1168</v>
      </c>
      <c r="G22" s="141"/>
      <c r="H22" s="36" t="s">
        <v>1169</v>
      </c>
      <c r="I22" s="141"/>
      <c r="J22" s="36" t="s">
        <v>1170</v>
      </c>
      <c r="K22" s="141"/>
      <c r="L22" s="36" t="s">
        <v>1171</v>
      </c>
      <c r="M22" s="141"/>
      <c r="N22" s="36"/>
      <c r="O22" s="141"/>
      <c r="P22" s="36"/>
      <c r="Q22" s="141"/>
      <c r="R22" s="36"/>
      <c r="S22" s="76"/>
      <c r="T22" s="76"/>
      <c r="U22" s="76"/>
      <c r="V22" s="76"/>
      <c r="W22" s="76"/>
      <c r="X22" s="76"/>
      <c r="Y22" s="76"/>
    </row>
    <row r="23" spans="1:25" ht="15.75" thickBot="1">
      <c r="A23" s="28" t="str">
        <f>A20</f>
        <v>Shot</v>
      </c>
      <c r="B23" s="2" t="s">
        <v>10</v>
      </c>
      <c r="C23" s="33">
        <v>366</v>
      </c>
      <c r="D23" s="35" t="str">
        <f>_xlfn.IFERROR(VLOOKUP(C23,Athletes,9,FALSE),"")</f>
        <v>Harry Proctor</v>
      </c>
      <c r="E23" s="33">
        <v>797</v>
      </c>
      <c r="F23" s="35" t="str">
        <f>_xlfn.IFERROR(VLOOKUP(E23,Athletes,9,FALSE),"")</f>
        <v>AlisterYoung</v>
      </c>
      <c r="G23" s="33">
        <v>615</v>
      </c>
      <c r="H23" s="35" t="str">
        <f>_xlfn.IFERROR(VLOOKUP(G23,Athletes,9,FALSE),"")</f>
        <v>Chase Whitelaw</v>
      </c>
      <c r="I23" s="33">
        <v>172</v>
      </c>
      <c r="J23" s="35" t="str">
        <f>_xlfn.IFERROR(VLOOKUP(I23,Athletes,9,FALSE),"")</f>
        <v>Owen Davidson</v>
      </c>
      <c r="K23" s="33">
        <v>508</v>
      </c>
      <c r="L23" s="35" t="str">
        <f>_xlfn.IFERROR(VLOOKUP(K23,Athletes,9,FALSE),"")</f>
        <v>ConnorCameron</v>
      </c>
      <c r="M23" s="33"/>
      <c r="N23" s="35">
        <f>_xlfn.IFERROR(VLOOKUP(M23,Athletes,9,FALSE),"")</f>
      </c>
      <c r="O23" s="33"/>
      <c r="P23" s="35">
        <f>_xlfn.IFERROR(VLOOKUP(O23,Athletes,9,FALSE),"")</f>
      </c>
      <c r="Q23" s="33"/>
      <c r="R23" s="35">
        <f>_xlfn.IFERROR(VLOOKUP(Q23,Athletes,9,FALSE),"")</f>
      </c>
      <c r="S23" s="76"/>
      <c r="T23" s="76"/>
      <c r="U23" s="76"/>
      <c r="V23" s="76"/>
      <c r="W23" s="76"/>
      <c r="X23" s="76"/>
      <c r="Y23" s="76"/>
    </row>
    <row r="24" spans="1:25" ht="15">
      <c r="A24" s="29" t="s">
        <v>13</v>
      </c>
      <c r="B24" s="1" t="s">
        <v>11</v>
      </c>
      <c r="C24" s="140"/>
      <c r="D24" s="34" t="str">
        <f>_xlfn.IFERROR(VLOOKUP(C23,AthletesClub,11,FALSE),"")</f>
        <v>Inverness Harriers</v>
      </c>
      <c r="E24" s="140"/>
      <c r="F24" s="34" t="str">
        <f>_xlfn.IFERROR(VLOOKUP(E23,AthletesClub,11,FALSE),"")</f>
        <v>Ross County AC</v>
      </c>
      <c r="G24" s="140"/>
      <c r="H24" s="34" t="str">
        <f>_xlfn.IFERROR(VLOOKUP(G23,AthletesClub,11,FALSE),"")</f>
        <v>Nairn AAC</v>
      </c>
      <c r="I24" s="140"/>
      <c r="J24" s="34" t="str">
        <f>_xlfn.IFERROR(VLOOKUP(I23,AthletesClub,11,FALSE),"")</f>
        <v>Elgin AAC</v>
      </c>
      <c r="K24" s="140"/>
      <c r="L24" s="34" t="str">
        <f>_xlfn.IFERROR(VLOOKUP(K23,AthletesClub,11,FALSE),"")</f>
        <v>Moray RR</v>
      </c>
      <c r="M24" s="140"/>
      <c r="N24" s="34">
        <f>_xlfn.IFERROR(VLOOKUP(M23,AthletesClub,11,FALSE),"")</f>
      </c>
      <c r="O24" s="140"/>
      <c r="P24" s="34">
        <f>_xlfn.IFERROR(VLOOKUP(O23,AthletesClub,11,FALSE),"")</f>
      </c>
      <c r="Q24" s="140"/>
      <c r="R24" s="34">
        <f>_xlfn.IFERROR(VLOOKUP(Q23,AthletesClub,11,FALSE),"")</f>
      </c>
      <c r="S24" s="75">
        <f>_xlfn.IFERROR(_xlfn.IFS(D24="Elgin AAC",8,F24="Elgin AAC",7,H24="Elgin AAC",6,J24="Elgin AAC",5,L24="Elgin AAC",4,N24="Elgin AAC",3,P24="Elgin AAC",2,R24="Elgin AAC",1),"")</f>
        <v>5</v>
      </c>
      <c r="T24" s="75">
        <f>_xlfn.IFERROR(_xlfn.IFS(D24="East Sutherland",8,F24="East Sutherland",7,H24="East Sutherland",6,J24="East Sutherland",5,L24="East Sutherland",4,N24="East Sutherland",3,P24="East Sutherland",2,R24="East Sutherland",1),"")</f>
      </c>
      <c r="U24" s="75">
        <f>_xlfn.IFERROR(_xlfn.IFS(D24="Forres Harriers",8,F24="Forres Harriers",7,H24="Forres Harriers",6,J24="Forres Harriers",5,L24="Forres Harriers",4,N24="Forres Harriers",3,P24="Forres Harriers",2,R24="Forres Harriers",1),"")</f>
      </c>
      <c r="V24" s="75">
        <f>_xlfn.IFERROR(_xlfn.IFS(D24="Inverness Harriers",8,F24="Inverness Harriers",7,H24="Inverness Harriers",6,J24="Inverness Harriers",5,L24="Inverness Harriers",4,N24="Inverness Harriers",3,P24="Inverness Harriers",2,R24="Inverness Harriers",1),"")</f>
        <v>8</v>
      </c>
      <c r="W24" s="75">
        <f>_xlfn.IFERROR(_xlfn.IFS(D24="Moray RR",8,F24="Moray RR",7,H24="Moray RR",6,J24="Moray RR",5,L24="Moray RR",4,N24="Moray RR",3,P24="Moray RR",2,R24="Moray RR",1),"")</f>
        <v>4</v>
      </c>
      <c r="X24" s="75">
        <f>_xlfn.IFERROR(_xlfn.IFS(D24="Nairn AAC",8,F24="Nairn AAC",7,H24="Nairn AAC",6,J24="Nairn AAC",5,L24="Nairn AAC",4,N24="Nairn AAC",3,P24="Nairn AAC",2,R24="Nairn AAC",1),"")</f>
        <v>6</v>
      </c>
      <c r="Y24" s="75">
        <f>_xlfn.IFERROR(_xlfn.IFS(D24="Ross County AC",8,F24="Ross County AC",7,H24="Ross County AC",6,J24="Ross County AC",5,L24="Ross County AC",4,N24="Ross County AC",3,P24="Ross County AC",2,R24="Ross County AC",1),"")</f>
        <v>7</v>
      </c>
    </row>
    <row r="25" spans="1:25" ht="15.75" thickBot="1">
      <c r="A25" s="30"/>
      <c r="B25" s="3" t="s">
        <v>12</v>
      </c>
      <c r="C25" s="141"/>
      <c r="D25" s="36" t="s">
        <v>1172</v>
      </c>
      <c r="E25" s="141"/>
      <c r="F25" s="36" t="s">
        <v>1173</v>
      </c>
      <c r="G25" s="141"/>
      <c r="H25" s="36" t="s">
        <v>1171</v>
      </c>
      <c r="I25" s="141"/>
      <c r="J25" s="36" t="s">
        <v>1174</v>
      </c>
      <c r="K25" s="141"/>
      <c r="L25" s="36" t="s">
        <v>1175</v>
      </c>
      <c r="M25" s="141"/>
      <c r="N25" s="36"/>
      <c r="O25" s="141"/>
      <c r="P25" s="36"/>
      <c r="Q25" s="141"/>
      <c r="R25" s="36"/>
      <c r="S25" s="78"/>
      <c r="T25" s="78"/>
      <c r="U25" s="78"/>
      <c r="V25" s="78"/>
      <c r="W25" s="78"/>
      <c r="X25" s="78"/>
      <c r="Y25" s="78"/>
    </row>
    <row r="26" spans="1:25" ht="15.75" thickBot="1">
      <c r="A26" s="28" t="s">
        <v>15</v>
      </c>
      <c r="B26" s="2" t="s">
        <v>10</v>
      </c>
      <c r="C26" s="33">
        <v>611</v>
      </c>
      <c r="D26" s="35" t="str">
        <f>_xlfn.IFERROR(VLOOKUP(C26,Athletes,9,FALSE),"")</f>
        <v>Matthew Saunders</v>
      </c>
      <c r="E26" s="33">
        <v>369</v>
      </c>
      <c r="F26" s="35" t="str">
        <f>_xlfn.IFERROR(VLOOKUP(E26,Athletes,9,FALSE),"")</f>
        <v>Findlay Taylor</v>
      </c>
      <c r="G26" s="33">
        <v>162</v>
      </c>
      <c r="H26" s="35" t="str">
        <f>_xlfn.IFERROR(VLOOKUP(G26,Athletes,9,FALSE),"")</f>
        <v>Dominic Lemanski</v>
      </c>
      <c r="I26" s="33">
        <v>721</v>
      </c>
      <c r="J26" s="35" t="str">
        <f>_xlfn.IFERROR(VLOOKUP(I26,Athletes,9,FALSE),"")</f>
        <v>Andrew MacLennan</v>
      </c>
      <c r="K26" s="33">
        <v>512</v>
      </c>
      <c r="L26" s="35" t="str">
        <f>_xlfn.IFERROR(VLOOKUP(K26,Athletes,9,FALSE),"")</f>
        <v>JacksonSmith</v>
      </c>
      <c r="M26" s="33"/>
      <c r="N26" s="35">
        <f>_xlfn.IFERROR(VLOOKUP(M26,Athletes,9,FALSE),"")</f>
      </c>
      <c r="O26" s="33"/>
      <c r="P26" s="35">
        <f>_xlfn.IFERROR(VLOOKUP(O26,Athletes,9,FALSE),"")</f>
      </c>
      <c r="Q26" s="33"/>
      <c r="R26" s="35">
        <f>_xlfn.IFERROR(VLOOKUP(Q26,Athletes,9,FALSE),"")</f>
      </c>
      <c r="S26" s="76"/>
      <c r="T26" s="76"/>
      <c r="U26" s="76"/>
      <c r="V26" s="76"/>
      <c r="W26" s="76"/>
      <c r="X26" s="76"/>
      <c r="Y26" s="76"/>
    </row>
    <row r="27" spans="1:25" ht="15">
      <c r="A27" s="29" t="s">
        <v>9</v>
      </c>
      <c r="B27" s="1" t="s">
        <v>11</v>
      </c>
      <c r="C27" s="140"/>
      <c r="D27" s="34" t="str">
        <f>_xlfn.IFERROR(VLOOKUP(C26,AthletesClub,11,FALSE),"")</f>
        <v>Nairn AAC</v>
      </c>
      <c r="E27" s="140"/>
      <c r="F27" s="34" t="str">
        <f>_xlfn.IFERROR(VLOOKUP(E26,AthletesClub,11,FALSE),"")</f>
        <v>Inverness Harriers</v>
      </c>
      <c r="G27" s="140"/>
      <c r="H27" s="34" t="str">
        <f>_xlfn.IFERROR(VLOOKUP(G26,AthletesClub,11,FALSE),"")</f>
        <v>Elgin AAC</v>
      </c>
      <c r="I27" s="140"/>
      <c r="J27" s="34" t="str">
        <f>_xlfn.IFERROR(VLOOKUP(I26,AthletesClub,11,FALSE),"")</f>
        <v>Ross County AC</v>
      </c>
      <c r="K27" s="140"/>
      <c r="L27" s="34" t="str">
        <f>_xlfn.IFERROR(VLOOKUP(K26,AthletesClub,11,FALSE),"")</f>
        <v>Moray RR</v>
      </c>
      <c r="M27" s="140"/>
      <c r="N27" s="34">
        <f>_xlfn.IFERROR(VLOOKUP(M26,AthletesClub,11,FALSE),"")</f>
      </c>
      <c r="O27" s="140"/>
      <c r="P27" s="34">
        <f>_xlfn.IFERROR(VLOOKUP(O26,AthletesClub,11,FALSE),"")</f>
      </c>
      <c r="Q27" s="140"/>
      <c r="R27" s="34">
        <f>_xlfn.IFERROR(VLOOKUP(Q26,AthletesClub,11,FALSE),"")</f>
      </c>
      <c r="S27" s="75">
        <f>_xlfn.IFERROR(_xlfn.IFS(D27="Elgin AAC",8,F27="Elgin AAC",7,H27="Elgin AAC",6,J27="Elgin AAC",5,L27="Elgin AAC",4,N27="Elgin AAC",3,P27="Elgin AAC",2,R27="Elgin AAC",1),"")</f>
        <v>6</v>
      </c>
      <c r="T27" s="75">
        <f>_xlfn.IFERROR(_xlfn.IFS(D27="East Sutherland",8,F27="East Sutherland",7,H27="East Sutherland",6,J27="East Sutherland",5,L27="East Sutherland",4,N27="East Sutherland",3,P27="East Sutherland",2,R27="East Sutherland",1),"")</f>
      </c>
      <c r="U27" s="75">
        <f>_xlfn.IFERROR(_xlfn.IFS(D27="Forres Harriers",8,F27="Forres Harriers",7,H27="Forres Harriers",6,J27="Forres Harriers",5,L27="Forres Harriers",4,N27="Forres Harriers",3,P27="Forres Harriers",2,R27="Forres Harriers",1),"")</f>
      </c>
      <c r="V27" s="75">
        <f>_xlfn.IFERROR(_xlfn.IFS(D27="Inverness Harriers",8,F27="Inverness Harriers",7,H27="Inverness Harriers",6,J27="Inverness Harriers",5,L27="Inverness Harriers",4,N27="Inverness Harriers",3,P27="Inverness Harriers",2,R27="Inverness Harriers",1),"")</f>
        <v>7</v>
      </c>
      <c r="W27" s="75">
        <f>_xlfn.IFERROR(_xlfn.IFS(D27="Moray RR",8,F27="Moray RR",7,H27="Moray RR",6,J27="Moray RR",5,L27="Moray RR",4,N27="Moray RR",3,P27="Moray RR",2,R27="Moray RR",1),"")</f>
        <v>4</v>
      </c>
      <c r="X27" s="75">
        <f>_xlfn.IFERROR(_xlfn.IFS(D27="Nairn AAC",8,F27="Nairn AAC",7,H27="Nairn AAC",6,J27="Nairn AAC",5,L27="Nairn AAC",4,N27="Nairn AAC",3,P27="Nairn AAC",2,R27="Nairn AAC",1),"")</f>
        <v>8</v>
      </c>
      <c r="Y27" s="75">
        <f>_xlfn.IFERROR(_xlfn.IFS(D27="Ross County AC",8,F27="Ross County AC",7,H27="Ross County AC",6,J27="Ross County AC",5,L27="Ross County AC",4,N27="Ross County AC",3,P27="Ross County AC",2,R27="Ross County AC",1),"")</f>
        <v>5</v>
      </c>
    </row>
    <row r="28" spans="1:25" ht="15.75" thickBot="1">
      <c r="A28" s="30"/>
      <c r="B28" s="3" t="s">
        <v>12</v>
      </c>
      <c r="C28" s="141"/>
      <c r="D28" s="36" t="s">
        <v>1185</v>
      </c>
      <c r="E28" s="141"/>
      <c r="F28" s="36" t="s">
        <v>1186</v>
      </c>
      <c r="G28" s="141"/>
      <c r="H28" s="36" t="s">
        <v>1187</v>
      </c>
      <c r="I28" s="141"/>
      <c r="J28" s="36" t="s">
        <v>1188</v>
      </c>
      <c r="K28" s="141"/>
      <c r="L28" s="36" t="s">
        <v>1114</v>
      </c>
      <c r="M28" s="141"/>
      <c r="N28" s="36"/>
      <c r="O28" s="141"/>
      <c r="P28" s="36"/>
      <c r="Q28" s="141"/>
      <c r="R28" s="36"/>
      <c r="S28" s="76"/>
      <c r="T28" s="76"/>
      <c r="U28" s="76"/>
      <c r="V28" s="76"/>
      <c r="W28" s="76"/>
      <c r="X28" s="76"/>
      <c r="Y28" s="76"/>
    </row>
    <row r="29" spans="1:25" ht="15.75" thickBot="1">
      <c r="A29" s="28" t="str">
        <f>A26</f>
        <v>High Jump</v>
      </c>
      <c r="B29" s="2" t="s">
        <v>10</v>
      </c>
      <c r="C29" s="33">
        <v>368</v>
      </c>
      <c r="D29" s="35" t="str">
        <f>_xlfn.IFERROR(VLOOKUP(C29,Athletes,9,FALSE),"")</f>
        <v>Rory Stainsby</v>
      </c>
      <c r="E29" s="33">
        <v>615</v>
      </c>
      <c r="F29" s="35" t="str">
        <f>_xlfn.IFERROR(VLOOKUP(E29,Athletes,9,FALSE),"")</f>
        <v>Chase Whitelaw</v>
      </c>
      <c r="G29" s="33">
        <v>161</v>
      </c>
      <c r="H29" s="35" t="str">
        <f>_xlfn.IFERROR(VLOOKUP(G29,Athletes,9,FALSE),"")</f>
        <v>Lucas Powditch</v>
      </c>
      <c r="I29" s="33">
        <v>749</v>
      </c>
      <c r="J29" s="35" t="s">
        <v>1109</v>
      </c>
      <c r="K29" s="33">
        <v>513</v>
      </c>
      <c r="L29" s="35" t="str">
        <f>_xlfn.IFERROR(VLOOKUP(K29,Athletes,9,FALSE),"")</f>
        <v>FinlayWeir</v>
      </c>
      <c r="M29" s="33"/>
      <c r="N29" s="35">
        <f>_xlfn.IFERROR(VLOOKUP(M29,Athletes,9,FALSE),"")</f>
      </c>
      <c r="O29" s="33"/>
      <c r="P29" s="35">
        <f>_xlfn.IFERROR(VLOOKUP(O29,Athletes,9,FALSE),"")</f>
      </c>
      <c r="Q29" s="33"/>
      <c r="R29" s="35">
        <f>_xlfn.IFERROR(VLOOKUP(Q29,Athletes,9,FALSE),"")</f>
      </c>
      <c r="S29" s="76"/>
      <c r="T29" s="76"/>
      <c r="U29" s="76"/>
      <c r="V29" s="76"/>
      <c r="W29" s="76"/>
      <c r="X29" s="76"/>
      <c r="Y29" s="76"/>
    </row>
    <row r="30" spans="1:25" ht="15">
      <c r="A30" s="29" t="s">
        <v>13</v>
      </c>
      <c r="B30" s="1" t="s">
        <v>11</v>
      </c>
      <c r="C30" s="140"/>
      <c r="D30" s="34" t="str">
        <f>_xlfn.IFERROR(VLOOKUP(C29,AthletesClub,11,FALSE),"")</f>
        <v>Inverness Harriers</v>
      </c>
      <c r="E30" s="140"/>
      <c r="F30" s="34" t="str">
        <f>_xlfn.IFERROR(VLOOKUP(E29,AthletesClub,11,FALSE),"")</f>
        <v>Nairn AAC</v>
      </c>
      <c r="G30" s="140"/>
      <c r="H30" s="34" t="str">
        <f>_xlfn.IFERROR(VLOOKUP(G29,AthletesClub,11,FALSE),"")</f>
        <v>Elgin AAC</v>
      </c>
      <c r="I30" s="140"/>
      <c r="J30" s="34" t="str">
        <f>_xlfn.IFERROR(VLOOKUP(I29,AthletesClub,11,FALSE),"")</f>
        <v>Ross County AC</v>
      </c>
      <c r="K30" s="140"/>
      <c r="L30" s="34" t="str">
        <f>_xlfn.IFERROR(VLOOKUP(K29,AthletesClub,11,FALSE),"")</f>
        <v>Moray RR</v>
      </c>
      <c r="M30" s="140"/>
      <c r="N30" s="34">
        <f>_xlfn.IFERROR(VLOOKUP(M29,AthletesClub,11,FALSE),"")</f>
      </c>
      <c r="O30" s="140"/>
      <c r="P30" s="34">
        <f>_xlfn.IFERROR(VLOOKUP(O29,AthletesClub,11,FALSE),"")</f>
      </c>
      <c r="Q30" s="140"/>
      <c r="R30" s="34">
        <f>_xlfn.IFERROR(VLOOKUP(Q29,AthletesClub,11,FALSE),"")</f>
      </c>
      <c r="S30" s="75">
        <f>_xlfn.IFERROR(_xlfn.IFS(D30="Elgin AAC",8,F30="Elgin AAC",7,H30="Elgin AAC",6,J30="Elgin AAC",5,L30="Elgin AAC",4,N30="Elgin AAC",3,P30="Elgin AAC",2,R30="Elgin AAC",1),"")</f>
        <v>6</v>
      </c>
      <c r="T30" s="75">
        <f>_xlfn.IFERROR(_xlfn.IFS(D30="East Sutherland",8,F30="East Sutherland",7,H30="East Sutherland",6,J30="East Sutherland",5,L30="East Sutherland",4,N30="East Sutherland",3,P30="East Sutherland",2,R30="East Sutherland",1),"")</f>
      </c>
      <c r="U30" s="75">
        <f>_xlfn.IFERROR(_xlfn.IFS(D30="Forres Harriers",8,F30="Forres Harriers",7,H30="Forres Harriers",6,J30="Forres Harriers",5,L30="Forres Harriers",4,N30="Forres Harriers",3,P30="Forres Harriers",2,R30="Forres Harriers",1),"")</f>
      </c>
      <c r="V30" s="75">
        <f>_xlfn.IFERROR(_xlfn.IFS(D30="Inverness Harriers",8,F30="Inverness Harriers",7,H30="Inverness Harriers",6,J30="Inverness Harriers",5,L30="Inverness Harriers",4,N30="Inverness Harriers",3,P30="Inverness Harriers",2,R30="Inverness Harriers",1),"")</f>
        <v>8</v>
      </c>
      <c r="W30" s="75">
        <v>5</v>
      </c>
      <c r="X30" s="75">
        <f>_xlfn.IFERROR(_xlfn.IFS(D30="Nairn AAC",8,F30="Nairn AAC",7,H30="Nairn AAC",6,J30="Nairn AAC",5,L30="Nairn AAC",4,N30="Nairn AAC",3,P30="Nairn AAC",2,R30="Nairn AAC",1),"")</f>
        <v>7</v>
      </c>
      <c r="Y30" s="75">
        <f>_xlfn.IFERROR(_xlfn.IFS(D30="Ross County AC",8,F30="Ross County AC",7,H30="Ross County AC",6,J30="Ross County AC",5,L30="Ross County AC",4,N30="Ross County AC",3,P30="Ross County AC",2,R30="Ross County AC",1),"")</f>
        <v>5</v>
      </c>
    </row>
    <row r="31" spans="1:25" ht="15.75" thickBot="1">
      <c r="A31" s="30"/>
      <c r="B31" s="3" t="s">
        <v>12</v>
      </c>
      <c r="C31" s="141"/>
      <c r="D31" s="36" t="s">
        <v>1188</v>
      </c>
      <c r="E31" s="141"/>
      <c r="F31" s="36" t="s">
        <v>1188</v>
      </c>
      <c r="G31" s="141"/>
      <c r="H31" s="36" t="s">
        <v>1189</v>
      </c>
      <c r="I31" s="141"/>
      <c r="J31" s="36" t="s">
        <v>1110</v>
      </c>
      <c r="K31" s="141"/>
      <c r="L31" s="36" t="s">
        <v>1110</v>
      </c>
      <c r="M31" s="141"/>
      <c r="N31" s="36"/>
      <c r="O31" s="141"/>
      <c r="P31" s="36"/>
      <c r="Q31" s="141"/>
      <c r="R31" s="36"/>
      <c r="S31" s="78"/>
      <c r="T31" s="78"/>
      <c r="U31" s="78"/>
      <c r="V31" s="78"/>
      <c r="W31" s="78"/>
      <c r="X31" s="78"/>
      <c r="Y31" s="78"/>
    </row>
    <row r="32" spans="1:25" ht="15.75" thickBot="1">
      <c r="A32" s="28" t="s">
        <v>790</v>
      </c>
      <c r="B32" s="2" t="s">
        <v>10</v>
      </c>
      <c r="C32" s="33">
        <v>798</v>
      </c>
      <c r="D32" s="35">
        <f>_xlfn.IFERROR(VLOOKUP(C32,Athletes,9,FALSE),"")</f>
      </c>
      <c r="E32" s="33">
        <v>699</v>
      </c>
      <c r="F32" s="35">
        <f>_xlfn.IFERROR(VLOOKUP(E32,Athletes,9,FALSE),"")</f>
        <v>0</v>
      </c>
      <c r="G32" s="33">
        <v>199</v>
      </c>
      <c r="H32" s="35" t="str">
        <f>_xlfn.IFERROR(VLOOKUP(G32,Athletes,9,FALSE),"")</f>
        <v> </v>
      </c>
      <c r="I32" s="33">
        <v>499</v>
      </c>
      <c r="J32" s="35">
        <f>_xlfn.IFERROR(VLOOKUP(I32,Athletes,9,FALSE),"")</f>
        <v>0</v>
      </c>
      <c r="K32" s="33">
        <v>599</v>
      </c>
      <c r="L32" s="35">
        <f>_xlfn.IFERROR(VLOOKUP(K32,Athletes,9,FALSE),"")</f>
        <v>0</v>
      </c>
      <c r="M32" s="33"/>
      <c r="N32" s="35">
        <f>_xlfn.IFERROR(VLOOKUP(M32,Athletes,9,FALSE),"")</f>
      </c>
      <c r="O32" s="33"/>
      <c r="P32" s="35">
        <f>_xlfn.IFERROR(VLOOKUP(O32,Athletes,9,FALSE),"")</f>
      </c>
      <c r="Q32" s="33"/>
      <c r="R32" s="35">
        <f>_xlfn.IFERROR(VLOOKUP(Q32,Athletes,9,FALSE),"")</f>
      </c>
      <c r="S32" s="76"/>
      <c r="T32" s="76"/>
      <c r="U32" s="76"/>
      <c r="V32" s="76"/>
      <c r="W32" s="76"/>
      <c r="X32" s="76"/>
      <c r="Y32" s="76"/>
    </row>
    <row r="33" spans="1:25" ht="15">
      <c r="A33" s="29" t="s">
        <v>842</v>
      </c>
      <c r="B33" s="1" t="s">
        <v>11</v>
      </c>
      <c r="C33" s="140"/>
      <c r="D33" s="34" t="str">
        <f>_xlfn.IFERROR(VLOOKUP(C32,AthletesClub,11,FALSE),"")</f>
        <v>Ross County AC</v>
      </c>
      <c r="E33" s="140"/>
      <c r="F33" s="34" t="str">
        <f>_xlfn.IFERROR(VLOOKUP(E32,AthletesClub,11,FALSE),"")</f>
        <v>Nairn AAC</v>
      </c>
      <c r="G33" s="140"/>
      <c r="H33" s="34" t="str">
        <f>_xlfn.IFERROR(VLOOKUP(G32,AthletesClub,11,FALSE),"")</f>
        <v>Elgin AAC</v>
      </c>
      <c r="I33" s="140"/>
      <c r="J33" s="34" t="str">
        <f>_xlfn.IFERROR(VLOOKUP(I32,AthletesClub,11,FALSE),"")</f>
        <v>Inverness Harriers</v>
      </c>
      <c r="K33" s="140"/>
      <c r="L33" s="34" t="str">
        <f>_xlfn.IFERROR(VLOOKUP(K32,AthletesClub,11,FALSE),"")</f>
        <v>Moray RR</v>
      </c>
      <c r="M33" s="140"/>
      <c r="N33" s="34">
        <f>_xlfn.IFERROR(VLOOKUP(M32,AthletesClub,11,FALSE),"")</f>
      </c>
      <c r="O33" s="140"/>
      <c r="P33" s="34">
        <f>_xlfn.IFERROR(VLOOKUP(O32,AthletesClub,11,FALSE),"")</f>
      </c>
      <c r="Q33" s="140"/>
      <c r="R33" s="34">
        <f>_xlfn.IFERROR(VLOOKUP(Q32,AthletesClub,11,FALSE),"")</f>
      </c>
      <c r="S33" s="75">
        <f>_xlfn.IFERROR(_xlfn.IFS(D33="Elgin AAC",8,F33="Elgin AAC",7,H33="Elgin AAC",6,J33="Elgin AAC",5,L33="Elgin AAC",4,N33="Elgin AAC",3,P33="Elgin AAC",2,R33="Elgin AAC",1),"")</f>
        <v>6</v>
      </c>
      <c r="T33" s="75">
        <f>_xlfn.IFERROR(_xlfn.IFS(D33="East Sutherland",8,F33="East Sutherland",7,H33="East Sutherland",6,J33="East Sutherland",5,L33="East Sutherland",4,N33="East Sutherland",3,P33="East Sutherland",2,R33="East Sutherland",1),"")</f>
      </c>
      <c r="U33" s="75">
        <f>_xlfn.IFERROR(_xlfn.IFS(D33="Forres Harriers",8,F33="Forres Harriers",7,H33="Forres Harriers",6,J33="Forres Harriers",5,L33="Forres Harriers",4,N33="Forres Harriers",3,P33="Forres Harriers",2,R33="Forres Harriers",1),"")</f>
      </c>
      <c r="V33" s="75">
        <f>_xlfn.IFERROR(_xlfn.IFS(D33="Inverness Harriers",8,F33="Inverness Harriers",7,H33="Inverness Harriers",6,J33="Inverness Harriers",5,L33="Inverness Harriers",4,N33="Inverness Harriers",3,P33="Inverness Harriers",2,R33="Inverness Harriers",1),"")</f>
        <v>5</v>
      </c>
      <c r="W33" s="75">
        <f>_xlfn.IFERROR(_xlfn.IFS(D33="Moray RR",8,F33="Moray RR",7,H33="Moray RR",6,J33="Moray RR",5,L33="Moray RR",4,N33="Moray RR",3,P33="Moray RR",2,R33="Moray RR",1),"")</f>
        <v>4</v>
      </c>
      <c r="X33" s="75">
        <f>_xlfn.IFERROR(_xlfn.IFS(D33="Nairn AAC",8,F33="Nairn AAC",7,H33="Nairn AAC",6,J33="Nairn AAC",5,L33="Nairn AAC",4,N33="Nairn AAC",3,P33="Nairn AAC",2,R33="Nairn AAC",1),"")</f>
        <v>7</v>
      </c>
      <c r="Y33" s="75">
        <f>_xlfn.IFERROR(_xlfn.IFS(D33="Ross County AC",8,F33="Ross County AC",7,H33="Ross County AC",6,J33="Ross County AC",5,L33="Ross County AC",4,N33="Ross County AC",3,P33="Ross County AC",2,R33="Ross County AC",1),"")</f>
        <v>8</v>
      </c>
    </row>
    <row r="34" spans="1:25" ht="15.75" thickBot="1">
      <c r="A34" s="30"/>
      <c r="B34" s="3" t="s">
        <v>12</v>
      </c>
      <c r="C34" s="141"/>
      <c r="D34" s="36" t="s">
        <v>1017</v>
      </c>
      <c r="E34" s="141"/>
      <c r="F34" s="36" t="s">
        <v>1018</v>
      </c>
      <c r="G34" s="141"/>
      <c r="H34" s="36" t="s">
        <v>1019</v>
      </c>
      <c r="I34" s="141"/>
      <c r="J34" s="36" t="s">
        <v>1020</v>
      </c>
      <c r="K34" s="141"/>
      <c r="L34" s="36" t="s">
        <v>1021</v>
      </c>
      <c r="M34" s="141"/>
      <c r="N34" s="36"/>
      <c r="O34" s="141"/>
      <c r="P34" s="36"/>
      <c r="Q34" s="141"/>
      <c r="R34" s="36"/>
      <c r="S34" s="77"/>
      <c r="T34" s="77"/>
      <c r="U34" s="77"/>
      <c r="V34" s="77"/>
      <c r="W34" s="77"/>
      <c r="X34" s="77"/>
      <c r="Y34" s="77"/>
    </row>
    <row r="35" spans="18:25" ht="15.75" thickBot="1">
      <c r="R35" s="79" t="s">
        <v>823</v>
      </c>
      <c r="S35" s="82">
        <f>SUM(S2:S34)</f>
        <v>59</v>
      </c>
      <c r="T35" s="82">
        <f>SUM(T2:T34)</f>
        <v>0</v>
      </c>
      <c r="U35" s="82">
        <f>SUM(U2:U34)</f>
        <v>7</v>
      </c>
      <c r="V35" s="82">
        <f>SUM(V2:V34)</f>
        <v>71</v>
      </c>
      <c r="W35" s="82">
        <f>SUM(W2:W34)</f>
        <v>53</v>
      </c>
      <c r="X35" s="82">
        <f>SUM(X3,X6,X9,X12,X15,X18,X21,X24,X27,X30,X33)</f>
        <v>68</v>
      </c>
      <c r="Y35" s="83">
        <f>SUM(Y2:Y34)</f>
        <v>79</v>
      </c>
    </row>
    <row r="36" spans="18:25" ht="16.5" thickBot="1">
      <c r="R36" s="79" t="s">
        <v>824</v>
      </c>
      <c r="S36" s="84">
        <f>RANK(S35,S35:Y35,0)</f>
        <v>4</v>
      </c>
      <c r="T36" s="84">
        <f>RANK(T35,S35:Y35,0)</f>
        <v>7</v>
      </c>
      <c r="U36" s="84">
        <f>RANK(U35,S35:Y35,0)</f>
        <v>6</v>
      </c>
      <c r="V36" s="84">
        <f>RANK(V35,S35:Y35,0)</f>
        <v>2</v>
      </c>
      <c r="W36" s="84">
        <f>RANK(W35,S35:Y35,0)</f>
        <v>5</v>
      </c>
      <c r="X36" s="84">
        <f>RANK(X35,S35:Y35,0)</f>
        <v>3</v>
      </c>
      <c r="Y36" s="85">
        <f>RANK(Y35,S35:Y35,0)</f>
        <v>1</v>
      </c>
    </row>
    <row r="37" spans="19:25" ht="15">
      <c r="S37" s="86" t="s">
        <v>2</v>
      </c>
      <c r="T37" s="87" t="s">
        <v>3</v>
      </c>
      <c r="U37" s="87" t="s">
        <v>4</v>
      </c>
      <c r="V37" s="87" t="s">
        <v>5</v>
      </c>
      <c r="W37" s="87" t="s">
        <v>6</v>
      </c>
      <c r="X37" s="87" t="s">
        <v>7</v>
      </c>
      <c r="Y37" s="87" t="s">
        <v>8</v>
      </c>
    </row>
  </sheetData>
  <sheetProtection password="CC51" sheet="1" selectLockedCells="1"/>
  <mergeCells count="8">
    <mergeCell ref="O1:P1"/>
    <mergeCell ref="Q1:R1"/>
    <mergeCell ref="C1:D1"/>
    <mergeCell ref="E1:F1"/>
    <mergeCell ref="G1:H1"/>
    <mergeCell ref="I1:J1"/>
    <mergeCell ref="K1:L1"/>
    <mergeCell ref="M1:N1"/>
  </mergeCells>
  <dataValidations count="1">
    <dataValidation type="list" allowBlank="1" showInputMessage="1" showErrorMessage="1" sqref="F35">
      <formula1>"Elgin,Forres,Inverness,Moray RR,Nairn,Ross County,East Sutherland"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Y37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0.140625" style="0" bestFit="1" customWidth="1"/>
    <col min="3" max="3" width="5.28125" style="0" bestFit="1" customWidth="1"/>
    <col min="4" max="4" width="19.7109375" style="0" bestFit="1" customWidth="1"/>
    <col min="5" max="5" width="5.28125" style="0" bestFit="1" customWidth="1"/>
    <col min="6" max="6" width="20.7109375" style="0" customWidth="1"/>
    <col min="7" max="7" width="5.28125" style="0" bestFit="1" customWidth="1"/>
    <col min="8" max="8" width="20.7109375" style="0" customWidth="1"/>
    <col min="9" max="9" width="5.28125" style="0" bestFit="1" customWidth="1"/>
    <col min="10" max="10" width="20.7109375" style="0" customWidth="1"/>
    <col min="11" max="11" width="5.28125" style="0" bestFit="1" customWidth="1"/>
    <col min="12" max="12" width="20.7109375" style="0" customWidth="1"/>
    <col min="13" max="13" width="5.28125" style="0" bestFit="1" customWidth="1"/>
    <col min="14" max="14" width="20.7109375" style="0" customWidth="1"/>
    <col min="15" max="15" width="5.28125" style="0" bestFit="1" customWidth="1"/>
    <col min="16" max="16" width="20.7109375" style="0" customWidth="1"/>
    <col min="17" max="17" width="5.28125" style="0" bestFit="1" customWidth="1"/>
    <col min="18" max="18" width="20.7109375" style="0" customWidth="1"/>
  </cols>
  <sheetData>
    <row r="1" spans="1:25" ht="15.75" thickBot="1">
      <c r="A1" s="27" t="s">
        <v>0</v>
      </c>
      <c r="B1" s="27" t="s">
        <v>31</v>
      </c>
      <c r="C1" s="201" t="s">
        <v>782</v>
      </c>
      <c r="D1" s="202"/>
      <c r="E1" s="201" t="s">
        <v>783</v>
      </c>
      <c r="F1" s="202"/>
      <c r="G1" s="204" t="s">
        <v>784</v>
      </c>
      <c r="H1" s="205"/>
      <c r="I1" s="201" t="s">
        <v>785</v>
      </c>
      <c r="J1" s="202"/>
      <c r="K1" s="204" t="s">
        <v>786</v>
      </c>
      <c r="L1" s="205"/>
      <c r="M1" s="204" t="s">
        <v>787</v>
      </c>
      <c r="N1" s="205"/>
      <c r="O1" s="201" t="s">
        <v>788</v>
      </c>
      <c r="P1" s="202"/>
      <c r="Q1" s="201" t="s">
        <v>789</v>
      </c>
      <c r="R1" s="203"/>
      <c r="S1" s="80" t="s">
        <v>2</v>
      </c>
      <c r="T1" s="81" t="s">
        <v>3</v>
      </c>
      <c r="U1" s="81" t="s">
        <v>4</v>
      </c>
      <c r="V1" s="81" t="s">
        <v>5</v>
      </c>
      <c r="W1" s="81" t="s">
        <v>6</v>
      </c>
      <c r="X1" s="81" t="s">
        <v>7</v>
      </c>
      <c r="Y1" s="81" t="s">
        <v>8</v>
      </c>
    </row>
    <row r="2" spans="1:25" ht="15.75" thickBot="1">
      <c r="A2" s="28" t="s">
        <v>837</v>
      </c>
      <c r="B2" s="31" t="s">
        <v>10</v>
      </c>
      <c r="C2" s="33">
        <v>425</v>
      </c>
      <c r="D2" s="35" t="str">
        <f>_xlfn.IFERROR(VLOOKUP(C2,Athletes,9,FALSE),"")</f>
        <v>James  Rollo</v>
      </c>
      <c r="E2" s="33">
        <v>752</v>
      </c>
      <c r="F2" s="35" t="str">
        <f>_xlfn.IFERROR(VLOOKUP(E2,Athletes,9,FALSE),"")</f>
        <v>Zak Fearn</v>
      </c>
      <c r="G2" s="33">
        <v>623</v>
      </c>
      <c r="H2" s="35" t="str">
        <f>_xlfn.IFERROR(VLOOKUP(G2,Athletes,9,FALSE),"")</f>
        <v>Zak Stewart</v>
      </c>
      <c r="I2" s="33">
        <v>137</v>
      </c>
      <c r="J2" s="35" t="str">
        <f>_xlfn.IFERROR(VLOOKUP(I2,Athletes,9,FALSE),"")</f>
        <v>Ryan Curran</v>
      </c>
      <c r="K2" s="33">
        <v>523</v>
      </c>
      <c r="L2" s="35" t="str">
        <f>_xlfn.IFERROR(VLOOKUP(K2,Athletes,9,FALSE),"")</f>
        <v>LiamPaterson</v>
      </c>
      <c r="M2" s="33"/>
      <c r="N2" s="35">
        <f>_xlfn.IFERROR(VLOOKUP(M2,Athletes,9,FALSE),"")</f>
      </c>
      <c r="O2" s="33"/>
      <c r="P2" s="35">
        <f>_xlfn.IFERROR(VLOOKUP(O2,Athletes,9,FALSE),"")</f>
      </c>
      <c r="Q2" s="33"/>
      <c r="R2" s="35">
        <f>_xlfn.IFERROR(VLOOKUP(Q2,Athletes,9,FALSE),"")</f>
      </c>
      <c r="S2" s="73"/>
      <c r="T2" s="74"/>
      <c r="U2" s="74"/>
      <c r="V2" s="74"/>
      <c r="W2" s="74"/>
      <c r="X2" s="74"/>
      <c r="Y2" s="74"/>
    </row>
    <row r="3" spans="1:25" ht="15">
      <c r="A3" s="29" t="s">
        <v>9</v>
      </c>
      <c r="B3" s="1" t="s">
        <v>11</v>
      </c>
      <c r="C3" s="140"/>
      <c r="D3" s="34" t="str">
        <f>_xlfn.IFERROR(VLOOKUP(C2,AthletesClub,11,FALSE),"")</f>
        <v>Inverness Harriers</v>
      </c>
      <c r="E3" s="140"/>
      <c r="F3" s="34" t="str">
        <f>_xlfn.IFERROR(VLOOKUP(E2,AthletesClub,11,FALSE),"")</f>
        <v>Ross County AC</v>
      </c>
      <c r="G3" s="140"/>
      <c r="H3" s="34" t="str">
        <f>_xlfn.IFERROR(VLOOKUP(G2,AthletesClub,11,FALSE),"")</f>
        <v>Nairn AAC</v>
      </c>
      <c r="I3" s="140"/>
      <c r="J3" s="34" t="str">
        <f>_xlfn.IFERROR(VLOOKUP(I2,AthletesClub,11,FALSE),"")</f>
        <v>Elgin AAC</v>
      </c>
      <c r="K3" s="140"/>
      <c r="L3" s="34" t="str">
        <f>_xlfn.IFERROR(VLOOKUP(K2,AthletesClub,11,FALSE),"")</f>
        <v>Moray RR</v>
      </c>
      <c r="M3" s="140"/>
      <c r="N3" s="34">
        <f>_xlfn.IFERROR(VLOOKUP(M2,AthletesClub,11,FALSE),"")</f>
      </c>
      <c r="O3" s="140"/>
      <c r="P3" s="34">
        <f>_xlfn.IFERROR(VLOOKUP(O2,AthletesClub,11,FALSE),"")</f>
      </c>
      <c r="Q3" s="140"/>
      <c r="R3" s="34">
        <f>_xlfn.IFERROR(VLOOKUP(Q2,AthletesClub,11,FALSE),"")</f>
      </c>
      <c r="S3" s="75">
        <f>_xlfn.IFERROR(_xlfn.IFS(D3="Elgin AAC",8,F3="Elgin AAC",7,H3="Elgin AAC",6,J3="Elgin AAC",5,L3="Elgin AAC",4,N3="Elgin AAC",3,P3="Elgin AAC",2,R3="Elgin AAC",1),"")</f>
        <v>5</v>
      </c>
      <c r="T3" s="75">
        <f>_xlfn.IFERROR(_xlfn.IFS(D3="East Sutherland",8,F3="East Sutherland",7,H3="East Sutherland",6,J3="East Sutherland",5,L3="East Sutherland",4,N3="East Sutherland",3,P3="East Sutherland",2,R3="East Sutherland",1),"")</f>
      </c>
      <c r="U3" s="75">
        <f>_xlfn.IFERROR(_xlfn.IFS(D3="Forres Harriers",8,F3="Forres Harriers",7,H3="Forres Harriers",6,J3="Forres Harriers",5,L3="Forres Harriers",4,N3="Forres Harriers",3,P3="Forres Harriers",2,R3="Forres Harriers",1),"")</f>
      </c>
      <c r="V3" s="75">
        <f>_xlfn.IFERROR(_xlfn.IFS(D3="Inverness Harriers",8,F3="Inverness Harriers",7,H3="Inverness Harriers",6,J3="Inverness Harriers",5,L3="Inverness Harriers",4,N3="Inverness Harriers",3,P3="Inverness Harriers",2,R3="Inverness Harriers",1),"")</f>
        <v>8</v>
      </c>
      <c r="W3" s="75">
        <f>_xlfn.IFERROR(_xlfn.IFS(D3="Moray RR",8,F3="Moray RR",7,H3="Moray RR",6,J3="Moray RR",5,L3="Moray RR",4,N3="Moray RR",3,P3="Moray RR",2,R3="Moray RR",1),"")</f>
        <v>4</v>
      </c>
      <c r="X3" s="75">
        <f>_xlfn.IFERROR(_xlfn.IFS(D3="Nairn AAC",8,F3="Nairn AAC",7,H3="Nairn AAC",6,J3="Nairn AAC",5,L3="Nairn AAC",4,N3="Nairn AAC",3,P3="Nairn AAC",2,R3="Nairn AAC",1),"")</f>
        <v>6</v>
      </c>
      <c r="Y3" s="75">
        <f>_xlfn.IFERROR(_xlfn.IFS(D3="Ross County AC",8,F3="Ross County AC",7,H3="Ross County AC",6,J3="Ross County AC",5,L3="Ross County AC",4,N3="Ross County AC",3,P3="Ross County AC",2,R3="Ross County AC",1),"")</f>
        <v>7</v>
      </c>
    </row>
    <row r="4" spans="1:25" ht="15.75" thickBot="1">
      <c r="A4" s="187">
        <v>-5.5</v>
      </c>
      <c r="B4" s="3" t="s">
        <v>12</v>
      </c>
      <c r="C4" s="141"/>
      <c r="D4" s="36">
        <v>12.71</v>
      </c>
      <c r="E4" s="141"/>
      <c r="F4" s="36">
        <v>13.85</v>
      </c>
      <c r="G4" s="141"/>
      <c r="H4" s="36">
        <v>14.67</v>
      </c>
      <c r="I4" s="141"/>
      <c r="J4" s="36">
        <v>14.9</v>
      </c>
      <c r="K4" s="141"/>
      <c r="L4" s="36">
        <v>16.41</v>
      </c>
      <c r="M4" s="141"/>
      <c r="N4" s="36"/>
      <c r="O4" s="141"/>
      <c r="P4" s="36"/>
      <c r="Q4" s="141"/>
      <c r="R4" s="36"/>
      <c r="S4" s="76"/>
      <c r="T4" s="76"/>
      <c r="U4" s="76"/>
      <c r="V4" s="76"/>
      <c r="W4" s="76"/>
      <c r="X4" s="76"/>
      <c r="Y4" s="76"/>
    </row>
    <row r="5" spans="1:25" ht="15.75" thickBot="1">
      <c r="A5" s="28" t="str">
        <f>A2</f>
        <v>100m</v>
      </c>
      <c r="B5" s="31" t="s">
        <v>10</v>
      </c>
      <c r="C5" s="33">
        <v>767</v>
      </c>
      <c r="D5" s="35" t="str">
        <f>_xlfn.IFERROR(VLOOKUP(C5,Athletes,9,FALSE),"")</f>
        <v>Douglas MacLennan</v>
      </c>
      <c r="E5" s="33">
        <v>624</v>
      </c>
      <c r="F5" s="35" t="str">
        <f>_xlfn.IFERROR(VLOOKUP(E5,Athletes,9,FALSE),"")</f>
        <v>Mitchell Smith</v>
      </c>
      <c r="G5" s="33">
        <v>422</v>
      </c>
      <c r="H5" s="35" t="str">
        <f>_xlfn.IFERROR(VLOOKUP(G5,Athletes,9,FALSE),"")</f>
        <v>Sean Radabaugh</v>
      </c>
      <c r="I5" s="33"/>
      <c r="J5" s="35">
        <f>_xlfn.IFERROR(VLOOKUP(I5,Athletes,9,FALSE),"")</f>
      </c>
      <c r="K5" s="33"/>
      <c r="L5" s="35">
        <f>_xlfn.IFERROR(VLOOKUP(K5,Athletes,9,FALSE),"")</f>
      </c>
      <c r="M5" s="33"/>
      <c r="N5" s="35">
        <f>_xlfn.IFERROR(VLOOKUP(M5,Athletes,9,FALSE),"")</f>
      </c>
      <c r="O5" s="33"/>
      <c r="P5" s="35">
        <f>_xlfn.IFERROR(VLOOKUP(O5,Athletes,9,FALSE),"")</f>
      </c>
      <c r="Q5" s="33"/>
      <c r="R5" s="35">
        <f>_xlfn.IFERROR(VLOOKUP(Q5,Athletes,9,FALSE),"")</f>
      </c>
      <c r="S5" s="76"/>
      <c r="T5" s="76"/>
      <c r="U5" s="76"/>
      <c r="V5" s="76"/>
      <c r="W5" s="76"/>
      <c r="X5" s="76"/>
      <c r="Y5" s="76"/>
    </row>
    <row r="6" spans="1:25" ht="15">
      <c r="A6" s="29" t="s">
        <v>13</v>
      </c>
      <c r="B6" s="1" t="s">
        <v>11</v>
      </c>
      <c r="C6" s="140"/>
      <c r="D6" s="34" t="str">
        <f>_xlfn.IFERROR(VLOOKUP(C5,AthletesClub,11,FALSE),"")</f>
        <v>Ross County AC</v>
      </c>
      <c r="E6" s="140"/>
      <c r="F6" s="34" t="str">
        <f>_xlfn.IFERROR(VLOOKUP(E5,AthletesClub,11,FALSE),"")</f>
        <v>Nairn AAC</v>
      </c>
      <c r="G6" s="140"/>
      <c r="H6" s="34" t="str">
        <f>_xlfn.IFERROR(VLOOKUP(G5,AthletesClub,11,FALSE),"")</f>
        <v>Inverness Harriers</v>
      </c>
      <c r="I6" s="140"/>
      <c r="J6" s="34">
        <f>_xlfn.IFERROR(VLOOKUP(I5,AthletesClub,11,FALSE),"")</f>
      </c>
      <c r="K6" s="140"/>
      <c r="L6" s="34">
        <f>_xlfn.IFERROR(VLOOKUP(K5,AthletesClub,11,FALSE),"")</f>
      </c>
      <c r="M6" s="140"/>
      <c r="N6" s="34">
        <f>_xlfn.IFERROR(VLOOKUP(M5,AthletesClub,11,FALSE),"")</f>
      </c>
      <c r="O6" s="140"/>
      <c r="P6" s="34">
        <f>_xlfn.IFERROR(VLOOKUP(O5,AthletesClub,11,FALSE),"")</f>
      </c>
      <c r="Q6" s="140"/>
      <c r="R6" s="34">
        <f>_xlfn.IFERROR(VLOOKUP(Q5,AthletesClub,11,FALSE),"")</f>
      </c>
      <c r="S6" s="75">
        <f>_xlfn.IFERROR(_xlfn.IFS(D6="Elgin AAC",8,F6="Elgin AAC",7,H6="Elgin AAC",6,J6="Elgin AAC",5,L6="Elgin AAC",4,N6="Elgin AAC",3,P6="Elgin AAC",2,R6="Elgin AAC",1),"")</f>
      </c>
      <c r="T6" s="75">
        <f>_xlfn.IFERROR(_xlfn.IFS(D6="East Sutherland",8,F6="East Sutherland",7,H6="East Sutherland",6,J6="East Sutherland",5,L6="East Sutherland",4,N6="East Sutherland",3,P6="East Sutherland",2,R6="East Sutherland",1),"")</f>
      </c>
      <c r="U6" s="75">
        <f>_xlfn.IFERROR(_xlfn.IFS(D6="Forres Harriers",8,F6="Forres Harriers",7,H6="Forres Harriers",6,J6="Forres Harriers",5,L6="Forres Harriers",4,N6="Forres Harriers",3,P6="Forres Harriers",2,R6="Forres Harriers",1),"")</f>
      </c>
      <c r="V6" s="75">
        <f>_xlfn.IFERROR(_xlfn.IFS(D6="Inverness Harriers",8,F6="Inverness Harriers",7,H6="Inverness Harriers",6,J6="Inverness Harriers",5,L6="Inverness Harriers",4,N6="Inverness Harriers",3,P6="Inverness Harriers",2,R6="Inverness Harriers",1),"")</f>
        <v>6</v>
      </c>
      <c r="W6" s="75">
        <f>_xlfn.IFERROR(_xlfn.IFS(D6="Moray RR",8,F6="Moray RR",7,H6="Moray RR",6,J6="Moray RR",5,L6="Moray RR",4,N6="Moray RR",3,P6="Moray RR",2,R6="Moray RR",1),"")</f>
      </c>
      <c r="X6" s="75">
        <f>_xlfn.IFERROR(_xlfn.IFS(D6="Nairn AAC",8,F6="Nairn AAC",7,H6="Nairn AAC",6,J6="Nairn AAC",5,L6="Nairn AAC",4,N6="Nairn AAC",3,P6="Nairn AAC",2,R6="Nairn AAC",1),"")</f>
        <v>7</v>
      </c>
      <c r="Y6" s="75">
        <f>_xlfn.IFERROR(_xlfn.IFS(D6="Ross County AC",8,F6="Ross County AC",7,H6="Ross County AC",6,J6="Ross County AC",5,L6="Ross County AC",4,N6="Ross County AC",3,P6="Ross County AC",2,R6="Ross County AC",1),"")</f>
        <v>8</v>
      </c>
    </row>
    <row r="7" spans="1:25" ht="15.75" thickBot="1">
      <c r="A7" s="187">
        <v>-3.4</v>
      </c>
      <c r="B7" s="3" t="s">
        <v>12</v>
      </c>
      <c r="C7" s="141"/>
      <c r="D7" s="36">
        <v>14.17</v>
      </c>
      <c r="E7" s="141"/>
      <c r="F7" s="36">
        <v>14.24</v>
      </c>
      <c r="G7" s="141"/>
      <c r="H7" s="36">
        <v>14.61</v>
      </c>
      <c r="I7" s="141"/>
      <c r="J7" s="36"/>
      <c r="K7" s="141"/>
      <c r="L7" s="36"/>
      <c r="M7" s="141"/>
      <c r="N7" s="36"/>
      <c r="O7" s="141"/>
      <c r="P7" s="36"/>
      <c r="Q7" s="141"/>
      <c r="R7" s="36"/>
      <c r="S7" s="78"/>
      <c r="T7" s="78"/>
      <c r="U7" s="78"/>
      <c r="V7" s="78"/>
      <c r="W7" s="78"/>
      <c r="X7" s="78"/>
      <c r="Y7" s="78"/>
    </row>
    <row r="8" spans="1:25" ht="15.75" thickBot="1">
      <c r="A8" s="28" t="s">
        <v>791</v>
      </c>
      <c r="B8" s="31" t="s">
        <v>10</v>
      </c>
      <c r="C8" s="33">
        <v>425</v>
      </c>
      <c r="D8" s="35" t="str">
        <f>_xlfn.IFERROR(VLOOKUP(C8,Athletes,9,FALSE),"")</f>
        <v>James  Rollo</v>
      </c>
      <c r="E8" s="33">
        <v>752</v>
      </c>
      <c r="F8" s="35" t="str">
        <f>_xlfn.IFERROR(VLOOKUP(E8,Athletes,9,FALSE),"")</f>
        <v>Zak Fearn</v>
      </c>
      <c r="G8" s="33">
        <v>623</v>
      </c>
      <c r="H8" s="35" t="str">
        <f>_xlfn.IFERROR(VLOOKUP(G8,Athletes,9,FALSE),"")</f>
        <v>Zak Stewart</v>
      </c>
      <c r="I8" s="33">
        <v>523</v>
      </c>
      <c r="J8" s="35" t="str">
        <f>_xlfn.IFERROR(VLOOKUP(I8,Athletes,9,FALSE),"")</f>
        <v>LiamPaterson</v>
      </c>
      <c r="K8" s="33">
        <v>166</v>
      </c>
      <c r="L8" s="35" t="str">
        <f>_xlfn.IFERROR(VLOOKUP(K8,Athletes,9,FALSE),"")</f>
        <v>Tom Palmer</v>
      </c>
      <c r="M8" s="33"/>
      <c r="N8" s="35">
        <f>_xlfn.IFERROR(VLOOKUP(M8,Athletes,9,FALSE),"")</f>
      </c>
      <c r="O8" s="33"/>
      <c r="P8" s="35">
        <f>_xlfn.IFERROR(VLOOKUP(O8,Athletes,9,FALSE),"")</f>
      </c>
      <c r="Q8" s="33"/>
      <c r="R8" s="35">
        <f>_xlfn.IFERROR(VLOOKUP(Q8,Athletes,9,FALSE),"")</f>
      </c>
      <c r="S8" s="76"/>
      <c r="T8" s="76"/>
      <c r="U8" s="76"/>
      <c r="V8" s="76"/>
      <c r="W8" s="76"/>
      <c r="X8" s="76"/>
      <c r="Y8" s="76"/>
    </row>
    <row r="9" spans="1:25" ht="15">
      <c r="A9" s="29" t="s">
        <v>9</v>
      </c>
      <c r="B9" s="1" t="s">
        <v>11</v>
      </c>
      <c r="C9" s="140"/>
      <c r="D9" s="34" t="str">
        <f>_xlfn.IFERROR(VLOOKUP(C8,AthletesClub,11,FALSE),"")</f>
        <v>Inverness Harriers</v>
      </c>
      <c r="E9" s="140"/>
      <c r="F9" s="34" t="str">
        <f>_xlfn.IFERROR(VLOOKUP(E8,AthletesClub,11,FALSE),"")</f>
        <v>Ross County AC</v>
      </c>
      <c r="G9" s="140"/>
      <c r="H9" s="34" t="str">
        <f>_xlfn.IFERROR(VLOOKUP(G8,AthletesClub,11,FALSE),"")</f>
        <v>Nairn AAC</v>
      </c>
      <c r="I9" s="140"/>
      <c r="J9" s="34" t="str">
        <f>_xlfn.IFERROR(VLOOKUP(I8,AthletesClub,11,FALSE),"")</f>
        <v>Moray RR</v>
      </c>
      <c r="K9" s="140"/>
      <c r="L9" s="34" t="str">
        <f>_xlfn.IFERROR(VLOOKUP(K8,AthletesClub,11,FALSE),"")</f>
        <v>Elgin AAC</v>
      </c>
      <c r="M9" s="140"/>
      <c r="N9" s="34">
        <f>_xlfn.IFERROR(VLOOKUP(M8,AthletesClub,11,FALSE),"")</f>
      </c>
      <c r="O9" s="140"/>
      <c r="P9" s="34">
        <f>_xlfn.IFERROR(VLOOKUP(O8,AthletesClub,11,FALSE),"")</f>
      </c>
      <c r="Q9" s="140"/>
      <c r="R9" s="34">
        <f>_xlfn.IFERROR(VLOOKUP(Q8,AthletesClub,11,FALSE),"")</f>
      </c>
      <c r="S9" s="75">
        <f>_xlfn.IFERROR(_xlfn.IFS(D9="Elgin AAC",8,F9="Elgin AAC",7,H9="Elgin AAC",6,J9="Elgin AAC",5,L9="Elgin AAC",4,N9="Elgin AAC",3,P9="Elgin AAC",2,R9="Elgin AAC",1),"")</f>
        <v>4</v>
      </c>
      <c r="T9" s="75">
        <f>_xlfn.IFERROR(_xlfn.IFS(D9="East Sutherland",8,F9="East Sutherland",7,H9="East Sutherland",6,J9="East Sutherland",5,L9="East Sutherland",4,N9="East Sutherland",3,P9="East Sutherland",2,R9="East Sutherland",1),"")</f>
      </c>
      <c r="U9" s="75">
        <f>_xlfn.IFERROR(_xlfn.IFS(D9="Forres Harriers",8,F9="Forres Harriers",7,H9="Forres Harriers",6,J9="Forres Harriers",5,L9="Forres Harriers",4,N9="Forres Harriers",3,P9="Forres Harriers",2,R9="Forres Harriers",1),"")</f>
      </c>
      <c r="V9" s="75">
        <f>_xlfn.IFERROR(_xlfn.IFS(D9="Inverness Harriers",8,F9="Inverness Harriers",7,H9="Inverness Harriers",6,J9="Inverness Harriers",5,L9="Inverness Harriers",4,N9="Inverness Harriers",3,P9="Inverness Harriers",2,R9="Inverness Harriers",1),"")</f>
        <v>8</v>
      </c>
      <c r="W9" s="75">
        <f>_xlfn.IFERROR(_xlfn.IFS(D9="Moray RR",8,F9="Moray RR",7,H9="Moray RR",6,J9="Moray RR",5,L9="Moray RR",4,N9="Moray RR",3,P9="Moray RR",2,R9="Moray RR",1),"")</f>
        <v>5</v>
      </c>
      <c r="X9" s="75">
        <f>_xlfn.IFERROR(_xlfn.IFS(D9="Nairn AAC",8,F9="Nairn AAC",7,H9="Nairn AAC",6,J9="Nairn AAC",5,L9="Nairn AAC",4,N9="Nairn AAC",3,P9="Nairn AAC",2,R9="Nairn AAC",1),"")</f>
        <v>6</v>
      </c>
      <c r="Y9" s="75">
        <f>_xlfn.IFERROR(_xlfn.IFS(D9="Ross County AC",8,F9="Ross County AC",7,H9="Ross County AC",6,J9="Ross County AC",5,L9="Ross County AC",4,N9="Ross County AC",3,P9="Ross County AC",2,R9="Ross County AC",1),"")</f>
        <v>7</v>
      </c>
    </row>
    <row r="10" spans="1:25" ht="15.75" thickBot="1">
      <c r="A10" s="188">
        <v>-3</v>
      </c>
      <c r="B10" s="3" t="s">
        <v>12</v>
      </c>
      <c r="C10" s="141"/>
      <c r="D10" s="36">
        <v>25.11</v>
      </c>
      <c r="E10" s="141"/>
      <c r="F10" s="36">
        <v>27.07</v>
      </c>
      <c r="G10" s="141"/>
      <c r="H10" s="36">
        <v>29.02</v>
      </c>
      <c r="I10" s="141"/>
      <c r="J10" s="36">
        <v>32.96</v>
      </c>
      <c r="K10" s="141"/>
      <c r="L10" s="36">
        <v>35.23</v>
      </c>
      <c r="M10" s="141"/>
      <c r="N10" s="36"/>
      <c r="O10" s="141"/>
      <c r="P10" s="36"/>
      <c r="Q10" s="141"/>
      <c r="R10" s="36"/>
      <c r="S10" s="76"/>
      <c r="T10" s="76"/>
      <c r="U10" s="76"/>
      <c r="V10" s="76"/>
      <c r="W10" s="76"/>
      <c r="X10" s="76"/>
      <c r="Y10" s="76"/>
    </row>
    <row r="11" spans="1:25" ht="15.75" thickBot="1">
      <c r="A11" s="28" t="str">
        <f>A8</f>
        <v>200m</v>
      </c>
      <c r="B11" s="31" t="s">
        <v>10</v>
      </c>
      <c r="C11" s="33">
        <v>415</v>
      </c>
      <c r="D11" s="35" t="str">
        <f>_xlfn.IFERROR(VLOOKUP(C11,Athletes,9,FALSE),"")</f>
        <v>Aaron Kerr</v>
      </c>
      <c r="E11" s="33">
        <v>745</v>
      </c>
      <c r="F11" s="35" t="str">
        <f>_xlfn.IFERROR(VLOOKUP(E11,Athletes,9,FALSE),"")</f>
        <v>Sam Coull</v>
      </c>
      <c r="G11" s="33">
        <v>520</v>
      </c>
      <c r="H11" s="35" t="str">
        <f>_xlfn.IFERROR(VLOOKUP(G11,Athletes,9,FALSE),"")</f>
        <v>RhysCantlie</v>
      </c>
      <c r="I11" s="33">
        <v>625</v>
      </c>
      <c r="J11" s="35" t="str">
        <f>_xlfn.IFERROR(VLOOKUP(I11,Athletes,9,FALSE),"")</f>
        <v>Dylan MacKintosh</v>
      </c>
      <c r="K11" s="33"/>
      <c r="L11" s="35">
        <f>_xlfn.IFERROR(VLOOKUP(K11,Athletes,9,FALSE),"")</f>
      </c>
      <c r="M11" s="33"/>
      <c r="N11" s="35">
        <f>_xlfn.IFERROR(VLOOKUP(M11,Athletes,9,FALSE),"")</f>
      </c>
      <c r="O11" s="33"/>
      <c r="P11" s="35">
        <f>_xlfn.IFERROR(VLOOKUP(O11,Athletes,9,FALSE),"")</f>
      </c>
      <c r="Q11" s="33"/>
      <c r="R11" s="35">
        <f>_xlfn.IFERROR(VLOOKUP(Q11,Athletes,9,FALSE),"")</f>
      </c>
      <c r="S11" s="76"/>
      <c r="T11" s="76"/>
      <c r="U11" s="76"/>
      <c r="V11" s="76"/>
      <c r="W11" s="76"/>
      <c r="X11" s="76"/>
      <c r="Y11" s="76"/>
    </row>
    <row r="12" spans="1:25" ht="15">
      <c r="A12" s="29" t="s">
        <v>13</v>
      </c>
      <c r="B12" s="1" t="s">
        <v>11</v>
      </c>
      <c r="C12" s="140"/>
      <c r="D12" s="34" t="str">
        <f>_xlfn.IFERROR(VLOOKUP(C11,AthletesClub,11,FALSE),"")</f>
        <v>Inverness Harriers</v>
      </c>
      <c r="E12" s="140"/>
      <c r="F12" s="34" t="str">
        <f>_xlfn.IFERROR(VLOOKUP(E11,AthletesClub,11,FALSE),"")</f>
        <v>Ross County AC</v>
      </c>
      <c r="G12" s="140"/>
      <c r="H12" s="34" t="str">
        <f>_xlfn.IFERROR(VLOOKUP(G11,AthletesClub,11,FALSE),"")</f>
        <v>Moray RR</v>
      </c>
      <c r="I12" s="140"/>
      <c r="J12" s="34" t="str">
        <f>_xlfn.IFERROR(VLOOKUP(I11,AthletesClub,11,FALSE),"")</f>
        <v>Nairn AAC</v>
      </c>
      <c r="K12" s="140"/>
      <c r="L12" s="34">
        <f>_xlfn.IFERROR(VLOOKUP(K11,AthletesClub,11,FALSE),"")</f>
      </c>
      <c r="M12" s="140"/>
      <c r="N12" s="34">
        <f>_xlfn.IFERROR(VLOOKUP(M11,AthletesClub,11,FALSE),"")</f>
      </c>
      <c r="O12" s="140"/>
      <c r="P12" s="34">
        <f>_xlfn.IFERROR(VLOOKUP(O11,AthletesClub,11,FALSE),"")</f>
      </c>
      <c r="Q12" s="140"/>
      <c r="R12" s="34">
        <f>_xlfn.IFERROR(VLOOKUP(Q11,AthletesClub,11,FALSE),"")</f>
      </c>
      <c r="S12" s="75">
        <f>_xlfn.IFERROR(_xlfn.IFS(D12="Elgin AAC",8,F12="Elgin AAC",7,H12="Elgin AAC",6,J12="Elgin AAC",5,L12="Elgin AAC",4,N12="Elgin AAC",3,P12="Elgin AAC",2,R12="Elgin AAC",1),"")</f>
      </c>
      <c r="T12" s="75">
        <f>_xlfn.IFERROR(_xlfn.IFS(D12="East Sutherland",8,F12="East Sutherland",7,H12="East Sutherland",6,J12="East Sutherland",5,L12="East Sutherland",4,N12="East Sutherland",3,P12="East Sutherland",2,R12="East Sutherland",1),"")</f>
      </c>
      <c r="U12" s="75">
        <f>_xlfn.IFERROR(_xlfn.IFS(D12="Forres Harriers",8,F12="Forres Harriers",7,H12="Forres Harriers",6,J12="Forres Harriers",5,L12="Forres Harriers",4,N12="Forres Harriers",3,P12="Forres Harriers",2,R12="Forres Harriers",1),"")</f>
      </c>
      <c r="V12" s="75">
        <f>_xlfn.IFERROR(_xlfn.IFS(D12="Inverness Harriers",8,F12="Inverness Harriers",7,H12="Inverness Harriers",6,J12="Inverness Harriers",5,L12="Inverness Harriers",4,N12="Inverness Harriers",3,P12="Inverness Harriers",2,R12="Inverness Harriers",1),"")</f>
        <v>8</v>
      </c>
      <c r="W12" s="75">
        <f>_xlfn.IFERROR(_xlfn.IFS(D12="Moray RR",8,F12="Moray RR",7,H12="Moray RR",6,J12="Moray RR",5,L12="Moray RR",4,N12="Moray RR",3,P12="Moray RR",2,R12="Moray RR",1),"")</f>
        <v>6</v>
      </c>
      <c r="X12" s="75">
        <f>_xlfn.IFERROR(_xlfn.IFS(D12="Nairn AAC",8,F12="Nairn AAC",7,H12="Nairn AAC",6,J12="Nairn AAC",5,L12="Nairn AAC",4,N12="Nairn AAC",3,P12="Nairn AAC",2,R12="Nairn AAC",1),"")</f>
        <v>5</v>
      </c>
      <c r="Y12" s="75">
        <f>_xlfn.IFERROR(_xlfn.IFS(D12="Ross County AC",8,F12="Ross County AC",7,H12="Ross County AC",6,J12="Ross County AC",5,L12="Ross County AC",4,N12="Ross County AC",3,P12="Ross County AC",2,R12="Ross County AC",1),"")</f>
        <v>7</v>
      </c>
    </row>
    <row r="13" spans="1:25" ht="15.75" thickBot="1">
      <c r="A13" s="187">
        <v>-5.9</v>
      </c>
      <c r="B13" s="3" t="s">
        <v>12</v>
      </c>
      <c r="C13" s="141"/>
      <c r="D13" s="36">
        <v>30.19</v>
      </c>
      <c r="E13" s="141"/>
      <c r="F13" s="36">
        <v>31.41</v>
      </c>
      <c r="G13" s="141"/>
      <c r="H13" s="36">
        <v>34.11</v>
      </c>
      <c r="I13" s="141"/>
      <c r="J13" s="36">
        <v>34.74</v>
      </c>
      <c r="K13" s="141"/>
      <c r="L13" s="36"/>
      <c r="M13" s="141"/>
      <c r="N13" s="36"/>
      <c r="O13" s="141"/>
      <c r="P13" s="36"/>
      <c r="Q13" s="141"/>
      <c r="R13" s="36"/>
      <c r="S13" s="78"/>
      <c r="T13" s="78"/>
      <c r="U13" s="78"/>
      <c r="V13" s="78"/>
      <c r="W13" s="78"/>
      <c r="X13" s="78"/>
      <c r="Y13" s="78"/>
    </row>
    <row r="14" spans="1:25" ht="15.75" thickBot="1">
      <c r="A14" s="28" t="s">
        <v>792</v>
      </c>
      <c r="B14" s="31" t="s">
        <v>10</v>
      </c>
      <c r="C14" s="33">
        <v>800</v>
      </c>
      <c r="D14" s="35" t="str">
        <f>_xlfn.IFERROR(VLOOKUP(C14,Athletes,9,FALSE),"")</f>
        <v>Samuel Bryan</v>
      </c>
      <c r="E14" s="33">
        <v>750</v>
      </c>
      <c r="F14" s="35" t="str">
        <f>_xlfn.IFERROR(VLOOKUP(E14,Athletes,9,FALSE),"")</f>
        <v>Ruaridh Ellen</v>
      </c>
      <c r="G14" s="33">
        <v>522</v>
      </c>
      <c r="H14" s="35" t="str">
        <f>_xlfn.IFERROR(VLOOKUP(G14,Athletes,9,FALSE),"")</f>
        <v>BruceNewlands</v>
      </c>
      <c r="I14" s="33">
        <v>429</v>
      </c>
      <c r="J14" s="35" t="str">
        <f>_xlfn.IFERROR(VLOOKUP(I14,Athletes,9,FALSE),"")</f>
        <v>Ben Webster</v>
      </c>
      <c r="K14" s="33">
        <v>623</v>
      </c>
      <c r="L14" s="35" t="str">
        <f>_xlfn.IFERROR(VLOOKUP(K14,Athletes,9,FALSE),"")</f>
        <v>Zak Stewart</v>
      </c>
      <c r="M14" s="33">
        <v>166</v>
      </c>
      <c r="N14" s="35" t="str">
        <f>_xlfn.IFERROR(VLOOKUP(M14,Athletes,9,FALSE),"")</f>
        <v>Tom Palmer</v>
      </c>
      <c r="O14" s="33"/>
      <c r="P14" s="35">
        <f>_xlfn.IFERROR(VLOOKUP(O14,Athletes,9,FALSE),"")</f>
      </c>
      <c r="Q14" s="33"/>
      <c r="R14" s="35">
        <f>_xlfn.IFERROR(VLOOKUP(Q14,Athletes,9,FALSE),"")</f>
      </c>
      <c r="S14" s="76"/>
      <c r="T14" s="76"/>
      <c r="U14" s="76"/>
      <c r="V14" s="76"/>
      <c r="W14" s="76"/>
      <c r="X14" s="76"/>
      <c r="Y14" s="76"/>
    </row>
    <row r="15" spans="1:25" ht="15">
      <c r="A15" s="29" t="s">
        <v>9</v>
      </c>
      <c r="B15" s="1" t="s">
        <v>11</v>
      </c>
      <c r="C15" s="140"/>
      <c r="D15" s="34" t="str">
        <f>_xlfn.IFERROR(VLOOKUP(C14,AthletesClub,11,FALSE),"")</f>
        <v>East Sutherland</v>
      </c>
      <c r="E15" s="140"/>
      <c r="F15" s="34" t="str">
        <f>_xlfn.IFERROR(VLOOKUP(E14,AthletesClub,11,FALSE),"")</f>
        <v>Ross County AC</v>
      </c>
      <c r="G15" s="140"/>
      <c r="H15" s="34" t="str">
        <f>_xlfn.IFERROR(VLOOKUP(G14,AthletesClub,11,FALSE),"")</f>
        <v>Moray RR</v>
      </c>
      <c r="I15" s="140"/>
      <c r="J15" s="34" t="str">
        <f>_xlfn.IFERROR(VLOOKUP(I14,AthletesClub,11,FALSE),"")</f>
        <v>Inverness Harriers</v>
      </c>
      <c r="K15" s="140"/>
      <c r="L15" s="34" t="str">
        <f>_xlfn.IFERROR(VLOOKUP(K14,AthletesClub,11,FALSE),"")</f>
        <v>Nairn AAC</v>
      </c>
      <c r="M15" s="140"/>
      <c r="N15" s="34" t="str">
        <f>_xlfn.IFERROR(VLOOKUP(M14,AthletesClub,11,FALSE),"")</f>
        <v>Elgin AAC</v>
      </c>
      <c r="O15" s="140"/>
      <c r="P15" s="34">
        <f>_xlfn.IFERROR(VLOOKUP(O14,AthletesClub,11,FALSE),"")</f>
      </c>
      <c r="Q15" s="140"/>
      <c r="R15" s="34">
        <f>_xlfn.IFERROR(VLOOKUP(Q14,AthletesClub,11,FALSE),"")</f>
      </c>
      <c r="S15" s="75">
        <f>_xlfn.IFERROR(_xlfn.IFS(D15="Elgin AAC",8,F15="Elgin AAC",7,H15="Elgin AAC",6,J15="Elgin AAC",5,L15="Elgin AAC",4,N15="Elgin AAC",3,P15="Elgin AAC",2,R15="Elgin AAC",1),"")</f>
        <v>3</v>
      </c>
      <c r="T15" s="75">
        <f>_xlfn.IFERROR(_xlfn.IFS(D15="East Sutherland",8,F15="East Sutherland",7,H15="East Sutherland",6,J15="East Sutherland",5,L15="East Sutherland",4,N15="East Sutherland",3,P15="East Sutherland",2,R15="East Sutherland",1),"")</f>
        <v>8</v>
      </c>
      <c r="U15" s="75">
        <f>_xlfn.IFERROR(_xlfn.IFS(D15="Forres Harriers",8,F15="Forres Harriers",7,H15="Forres Harriers",6,J15="Forres Harriers",5,L15="Forres Harriers",4,N15="Forres Harriers",3,P15="Forres Harriers",2,R15="Forres Harriers",1),"")</f>
      </c>
      <c r="V15" s="75">
        <f>_xlfn.IFERROR(_xlfn.IFS(D15="Inverness Harriers",8,F15="Inverness Harriers",7,H15="Inverness Harriers",6,J15="Inverness Harriers",5,L15="Inverness Harriers",4,N15="Inverness Harriers",3,P15="Inverness Harriers",2,R15="Inverness Harriers",1),"")</f>
        <v>5</v>
      </c>
      <c r="W15" s="75">
        <f>_xlfn.IFERROR(_xlfn.IFS(D15="Moray RR",8,F15="Moray RR",7,H15="Moray RR",6,J15="Moray RR",5,L15="Moray RR",4,N15="Moray RR",3,P15="Moray RR",2,R15="Moray RR",1),"")</f>
        <v>6</v>
      </c>
      <c r="X15" s="75">
        <f>_xlfn.IFERROR(_xlfn.IFS(D15="Nairn AAC",8,F15="Nairn AAC",7,H15="Nairn AAC",6,J15="Nairn AAC",5,L15="Nairn AAC",4,N15="Nairn AAC",3,P15="Nairn AAC",2,R15="Nairn AAC",1),"")</f>
        <v>4</v>
      </c>
      <c r="Y15" s="75">
        <f>_xlfn.IFERROR(_xlfn.IFS(D15="Ross County AC",8,F15="Ross County AC",7,H15="Ross County AC",6,J15="Ross County AC",5,L15="Ross County AC",4,N15="Ross County AC",3,P15="Ross County AC",2,R15="Ross County AC",1),"")</f>
        <v>7</v>
      </c>
    </row>
    <row r="16" spans="1:25" ht="15.75" thickBot="1">
      <c r="A16" s="30"/>
      <c r="B16" s="3" t="s">
        <v>12</v>
      </c>
      <c r="C16" s="141"/>
      <c r="D16" s="36" t="s">
        <v>962</v>
      </c>
      <c r="E16" s="141"/>
      <c r="F16" s="36" t="s">
        <v>963</v>
      </c>
      <c r="G16" s="141"/>
      <c r="H16" s="36" t="s">
        <v>964</v>
      </c>
      <c r="I16" s="141"/>
      <c r="J16" s="36" t="s">
        <v>965</v>
      </c>
      <c r="K16" s="141"/>
      <c r="L16" s="36" t="s">
        <v>966</v>
      </c>
      <c r="M16" s="141"/>
      <c r="N16" s="36" t="s">
        <v>968</v>
      </c>
      <c r="O16" s="141"/>
      <c r="P16" s="36"/>
      <c r="Q16" s="141"/>
      <c r="R16" s="36"/>
      <c r="S16" s="76"/>
      <c r="T16" s="76"/>
      <c r="U16" s="76"/>
      <c r="V16" s="76"/>
      <c r="W16" s="76"/>
      <c r="X16" s="76"/>
      <c r="Y16" s="76"/>
    </row>
    <row r="17" spans="1:25" ht="15.75" thickBot="1">
      <c r="A17" s="28" t="str">
        <f>A14</f>
        <v>800m</v>
      </c>
      <c r="B17" s="31" t="s">
        <v>10</v>
      </c>
      <c r="C17" s="33">
        <v>745</v>
      </c>
      <c r="D17" s="35" t="str">
        <f>_xlfn.IFERROR(VLOOKUP(C17,Athletes,9,FALSE),"")</f>
        <v>Sam Coull</v>
      </c>
      <c r="E17" s="33">
        <v>484</v>
      </c>
      <c r="F17" s="35" t="str">
        <f>_xlfn.IFERROR(VLOOKUP(E17,Athletes,9,FALSE),"")</f>
        <v>Connor Willson</v>
      </c>
      <c r="G17" s="33">
        <v>520</v>
      </c>
      <c r="H17" s="35" t="str">
        <f>_xlfn.IFERROR(VLOOKUP(G17,Athletes,9,FALSE),"")</f>
        <v>RhysCantlie</v>
      </c>
      <c r="I17" s="33">
        <v>137</v>
      </c>
      <c r="J17" s="35" t="str">
        <f>_xlfn.IFERROR(VLOOKUP(I17,Athletes,9,FALSE),"")</f>
        <v>Ryan Curran</v>
      </c>
      <c r="K17" s="33"/>
      <c r="L17" s="35">
        <f>_xlfn.IFERROR(VLOOKUP(K17,Athletes,9,FALSE),"")</f>
      </c>
      <c r="M17" s="33"/>
      <c r="N17" s="35">
        <f>_xlfn.IFERROR(VLOOKUP(M17,Athletes,9,FALSE),"")</f>
      </c>
      <c r="O17" s="33"/>
      <c r="P17" s="35">
        <f>_xlfn.IFERROR(VLOOKUP(O17,Athletes,9,FALSE),"")</f>
      </c>
      <c r="Q17" s="33"/>
      <c r="R17" s="35">
        <f>_xlfn.IFERROR(VLOOKUP(Q17,Athletes,9,FALSE),"")</f>
      </c>
      <c r="S17" s="76"/>
      <c r="T17" s="76"/>
      <c r="U17" s="76"/>
      <c r="V17" s="76"/>
      <c r="W17" s="76"/>
      <c r="X17" s="76"/>
      <c r="Y17" s="76"/>
    </row>
    <row r="18" spans="1:25" ht="15">
      <c r="A18" s="29" t="s">
        <v>13</v>
      </c>
      <c r="B18" s="1" t="s">
        <v>11</v>
      </c>
      <c r="C18" s="140"/>
      <c r="D18" s="34" t="str">
        <f>_xlfn.IFERROR(VLOOKUP(C17,AthletesClub,11,FALSE),"")</f>
        <v>Ross County AC</v>
      </c>
      <c r="E18" s="140"/>
      <c r="F18" s="34" t="str">
        <f>_xlfn.IFERROR(VLOOKUP(E17,AthletesClub,11,FALSE),"")</f>
        <v>Inverness Harriers</v>
      </c>
      <c r="G18" s="140"/>
      <c r="H18" s="34" t="str">
        <f>_xlfn.IFERROR(VLOOKUP(G17,AthletesClub,11,FALSE),"")</f>
        <v>Moray RR</v>
      </c>
      <c r="I18" s="140"/>
      <c r="J18" s="34" t="str">
        <f>_xlfn.IFERROR(VLOOKUP(I17,AthletesClub,11,FALSE),"")</f>
        <v>Elgin AAC</v>
      </c>
      <c r="K18" s="140"/>
      <c r="L18" s="34">
        <f>_xlfn.IFERROR(VLOOKUP(K17,AthletesClub,11,FALSE),"")</f>
      </c>
      <c r="M18" s="140"/>
      <c r="N18" s="34">
        <f>_xlfn.IFERROR(VLOOKUP(M17,AthletesClub,11,FALSE),"")</f>
      </c>
      <c r="O18" s="140"/>
      <c r="P18" s="34">
        <f>_xlfn.IFERROR(VLOOKUP(O17,AthletesClub,11,FALSE),"")</f>
      </c>
      <c r="Q18" s="140"/>
      <c r="R18" s="34">
        <f>_xlfn.IFERROR(VLOOKUP(Q17,AthletesClub,11,FALSE),"")</f>
      </c>
      <c r="S18" s="75">
        <f>_xlfn.IFERROR(_xlfn.IFS(D18="Elgin AAC",8,F18="Elgin AAC",7,H18="Elgin AAC",6,J18="Elgin AAC",5,L18="Elgin AAC",4,N18="Elgin AAC",3,P18="Elgin AAC",2,R18="Elgin AAC",1),"")</f>
        <v>5</v>
      </c>
      <c r="T18" s="75">
        <f>_xlfn.IFERROR(_xlfn.IFS(D18="East Sutherland",8,F18="East Sutherland",7,H18="East Sutherland",6,J18="East Sutherland",5,L18="East Sutherland",4,N18="East Sutherland",3,P18="East Sutherland",2,R18="East Sutherland",1),"")</f>
      </c>
      <c r="U18" s="75">
        <f>_xlfn.IFERROR(_xlfn.IFS(D18="Forres Harriers",8,F18="Forres Harriers",7,H18="Forres Harriers",6,J18="Forres Harriers",5,L18="Forres Harriers",4,N18="Forres Harriers",3,P18="Forres Harriers",2,R18="Forres Harriers",1),"")</f>
      </c>
      <c r="V18" s="75">
        <f>_xlfn.IFERROR(_xlfn.IFS(D18="Inverness Harriers",8,F18="Inverness Harriers",7,H18="Inverness Harriers",6,J18="Inverness Harriers",5,L18="Inverness Harriers",4,N18="Inverness Harriers",3,P18="Inverness Harriers",2,R18="Inverness Harriers",1),"")</f>
        <v>7</v>
      </c>
      <c r="W18" s="75">
        <f>_xlfn.IFERROR(_xlfn.IFS(D18="Moray RR",8,F18="Moray RR",7,H18="Moray RR",6,J18="Moray RR",5,L18="Moray RR",4,N18="Moray RR",3,P18="Moray RR",2,R18="Moray RR",1),"")</f>
        <v>6</v>
      </c>
      <c r="X18" s="75">
        <f>_xlfn.IFERROR(_xlfn.IFS(D18="Nairn AAC",8,F18="Nairn AAC",7,H18="Nairn AAC",6,J18="Nairn AAC",5,L18="Nairn AAC",4,N18="Nairn AAC",3,P18="Nairn AAC",2,R18="Nairn AAC",1),"")</f>
      </c>
      <c r="Y18" s="75">
        <f>_xlfn.IFERROR(_xlfn.IFS(D18="Ross County AC",8,F18="Ross County AC",7,H18="Ross County AC",6,J18="Ross County AC",5,L18="Ross County AC",4,N18="Ross County AC",3,P18="Ross County AC",2,R18="Ross County AC",1),"")</f>
        <v>8</v>
      </c>
    </row>
    <row r="19" spans="1:25" ht="15.75" thickBot="1">
      <c r="A19" s="30"/>
      <c r="B19" s="3" t="s">
        <v>12</v>
      </c>
      <c r="C19" s="141"/>
      <c r="D19" s="36" t="s">
        <v>969</v>
      </c>
      <c r="E19" s="141"/>
      <c r="F19" s="36" t="s">
        <v>986</v>
      </c>
      <c r="G19" s="141"/>
      <c r="H19" s="36" t="s">
        <v>970</v>
      </c>
      <c r="I19" s="141"/>
      <c r="J19" s="36" t="s">
        <v>971</v>
      </c>
      <c r="K19" s="141"/>
      <c r="L19" s="36"/>
      <c r="M19" s="141"/>
      <c r="N19" s="36"/>
      <c r="O19" s="141"/>
      <c r="P19" s="36"/>
      <c r="Q19" s="141"/>
      <c r="R19" s="36"/>
      <c r="S19" s="78"/>
      <c r="T19" s="78"/>
      <c r="U19" s="78"/>
      <c r="V19" s="78"/>
      <c r="W19" s="78"/>
      <c r="X19" s="78"/>
      <c r="Y19" s="78"/>
    </row>
    <row r="20" spans="1:25" ht="15.75" thickBot="1">
      <c r="A20" s="28" t="s">
        <v>794</v>
      </c>
      <c r="B20" s="2" t="s">
        <v>10</v>
      </c>
      <c r="C20" s="33">
        <v>425</v>
      </c>
      <c r="D20" s="35" t="str">
        <f>_xlfn.IFERROR(VLOOKUP(C20,Athletes,9,FALSE),"")</f>
        <v>James  Rollo</v>
      </c>
      <c r="E20" s="33">
        <v>800</v>
      </c>
      <c r="F20" s="35" t="str">
        <f>_xlfn.IFERROR(VLOOKUP(E20,Athletes,9,FALSE),"")</f>
        <v>Samuel Bryan</v>
      </c>
      <c r="G20" s="33">
        <v>624</v>
      </c>
      <c r="H20" s="35" t="str">
        <f>_xlfn.IFERROR(VLOOKUP(G20,Athletes,9,FALSE),"")</f>
        <v>Mitchell Smith</v>
      </c>
      <c r="I20" s="33">
        <v>752</v>
      </c>
      <c r="J20" s="35" t="str">
        <f>_xlfn.IFERROR(VLOOKUP(I20,Athletes,9,FALSE),"")</f>
        <v>Zak Fearn</v>
      </c>
      <c r="K20" s="33">
        <v>137</v>
      </c>
      <c r="L20" s="35" t="str">
        <f>_xlfn.IFERROR(VLOOKUP(K20,Athletes,9,FALSE),"")</f>
        <v>Ryan Curran</v>
      </c>
      <c r="M20" s="33"/>
      <c r="N20" s="35">
        <f>_xlfn.IFERROR(VLOOKUP(M20,Athletes,9,FALSE),"")</f>
      </c>
      <c r="O20" s="33"/>
      <c r="P20" s="35">
        <f>_xlfn.IFERROR(VLOOKUP(O20,Athletes,9,FALSE),"")</f>
      </c>
      <c r="Q20" s="33"/>
      <c r="R20" s="35">
        <f>_xlfn.IFERROR(VLOOKUP(Q20,Athletes,9,FALSE),"")</f>
      </c>
      <c r="S20" s="76"/>
      <c r="T20" s="76"/>
      <c r="U20" s="76"/>
      <c r="V20" s="76"/>
      <c r="W20" s="76"/>
      <c r="X20" s="76"/>
      <c r="Y20" s="76"/>
    </row>
    <row r="21" spans="1:25" ht="15">
      <c r="A21" s="29" t="s">
        <v>9</v>
      </c>
      <c r="B21" s="1" t="s">
        <v>11</v>
      </c>
      <c r="C21" s="140"/>
      <c r="D21" s="34" t="str">
        <f>_xlfn.IFERROR(VLOOKUP(C20,AthletesClub,11,FALSE),"")</f>
        <v>Inverness Harriers</v>
      </c>
      <c r="E21" s="140"/>
      <c r="F21" s="34" t="str">
        <f>_xlfn.IFERROR(VLOOKUP(E20,AthletesClub,11,FALSE),"")</f>
        <v>East Sutherland</v>
      </c>
      <c r="G21" s="140"/>
      <c r="H21" s="34" t="str">
        <f>_xlfn.IFERROR(VLOOKUP(G20,AthletesClub,11,FALSE),"")</f>
        <v>Nairn AAC</v>
      </c>
      <c r="I21" s="140"/>
      <c r="J21" s="34" t="str">
        <f>_xlfn.IFERROR(VLOOKUP(I20,AthletesClub,11,FALSE),"")</f>
        <v>Ross County AC</v>
      </c>
      <c r="K21" s="140"/>
      <c r="L21" s="34" t="str">
        <f>_xlfn.IFERROR(VLOOKUP(K20,AthletesClub,11,FALSE),"")</f>
        <v>Elgin AAC</v>
      </c>
      <c r="M21" s="140"/>
      <c r="N21" s="34">
        <f>_xlfn.IFERROR(VLOOKUP(M20,AthletesClub,11,FALSE),"")</f>
      </c>
      <c r="O21" s="140"/>
      <c r="P21" s="34">
        <f>_xlfn.IFERROR(VLOOKUP(O20,AthletesClub,11,FALSE),"")</f>
      </c>
      <c r="Q21" s="140"/>
      <c r="R21" s="34">
        <f>_xlfn.IFERROR(VLOOKUP(Q20,AthletesClub,11,FALSE),"")</f>
      </c>
      <c r="S21" s="75">
        <f>_xlfn.IFERROR(_xlfn.IFS(D21="Elgin AAC",8,F21="Elgin AAC",7,H21="Elgin AAC",6,J21="Elgin AAC",5,L21="Elgin AAC",4,N21="Elgin AAC",3,P21="Elgin AAC",2,R21="Elgin AAC",1),"")</f>
        <v>4</v>
      </c>
      <c r="T21" s="75">
        <f>_xlfn.IFERROR(_xlfn.IFS(D21="East Sutherland",8,F21="East Sutherland",7,H21="East Sutherland",6,J21="East Sutherland",5,L21="East Sutherland",4,N21="East Sutherland",3,P21="East Sutherland",2,R21="East Sutherland",1),"")</f>
        <v>7</v>
      </c>
      <c r="U21" s="75">
        <f>_xlfn.IFERROR(_xlfn.IFS(D21="Forres Harriers",8,F21="Forres Harriers",7,H21="Forres Harriers",6,J21="Forres Harriers",5,L21="Forres Harriers",4,N21="Forres Harriers",3,P21="Forres Harriers",2,R21="Forres Harriers",1),"")</f>
      </c>
      <c r="V21" s="75">
        <f>_xlfn.IFERROR(_xlfn.IFS(D21="Inverness Harriers",8,F21="Inverness Harriers",7,H21="Inverness Harriers",6,J21="Inverness Harriers",5,L21="Inverness Harriers",4,N21="Inverness Harriers",3,P21="Inverness Harriers",2,R21="Inverness Harriers",1),"")</f>
        <v>8</v>
      </c>
      <c r="W21" s="75">
        <f>_xlfn.IFERROR(_xlfn.IFS(D21="Moray RR",8,F21="Moray RR",7,H21="Moray RR",6,J21="Moray RR",5,L21="Moray RR",4,N21="Moray RR",3,P21="Moray RR",2,R21="Moray RR",1),"")</f>
      </c>
      <c r="X21" s="75">
        <f>_xlfn.IFERROR(_xlfn.IFS(D21="Nairn AAC",8,F21="Nairn AAC",7,H21="Nairn AAC",6,J21="Nairn AAC",5,L21="Nairn AAC",4,N21="Nairn AAC",3,P21="Nairn AAC",2,R21="Nairn AAC",1),"")</f>
        <v>6</v>
      </c>
      <c r="Y21" s="75">
        <f>_xlfn.IFERROR(_xlfn.IFS(D21="Ross County AC",8,F21="Ross County AC",7,H21="Ross County AC",6,J21="Ross County AC",5,L21="Ross County AC",4,N21="Ross County AC",3,P21="Ross County AC",2,R21="Ross County AC",1),"")</f>
        <v>5</v>
      </c>
    </row>
    <row r="22" spans="1:25" ht="15.75" thickBot="1">
      <c r="A22" s="30"/>
      <c r="B22" s="3" t="s">
        <v>12</v>
      </c>
      <c r="C22" s="141"/>
      <c r="D22" s="36" t="s">
        <v>1088</v>
      </c>
      <c r="E22" s="141"/>
      <c r="F22" s="36" t="s">
        <v>1089</v>
      </c>
      <c r="G22" s="141"/>
      <c r="H22" s="36" t="s">
        <v>1090</v>
      </c>
      <c r="I22" s="141"/>
      <c r="J22" s="36" t="s">
        <v>1091</v>
      </c>
      <c r="K22" s="141"/>
      <c r="L22" s="36" t="s">
        <v>1092</v>
      </c>
      <c r="M22" s="141"/>
      <c r="N22" s="36"/>
      <c r="O22" s="141"/>
      <c r="P22" s="36"/>
      <c r="Q22" s="141"/>
      <c r="R22" s="36"/>
      <c r="S22" s="76"/>
      <c r="T22" s="76"/>
      <c r="U22" s="76"/>
      <c r="V22" s="76"/>
      <c r="W22" s="76"/>
      <c r="X22" s="76"/>
      <c r="Y22" s="76"/>
    </row>
    <row r="23" spans="1:25" ht="15.75" thickBot="1">
      <c r="A23" s="28" t="str">
        <f>A20</f>
        <v>Discus</v>
      </c>
      <c r="B23" s="2" t="s">
        <v>10</v>
      </c>
      <c r="C23" s="33">
        <v>418</v>
      </c>
      <c r="D23" s="35" t="str">
        <f>_xlfn.IFERROR(VLOOKUP(C23,Athletes,9,FALSE),"")</f>
        <v>Craig MacLennan</v>
      </c>
      <c r="E23" s="33">
        <v>622</v>
      </c>
      <c r="F23" s="35" t="str">
        <f>_xlfn.IFERROR(VLOOKUP(E23,Athletes,9,FALSE),"")</f>
        <v>Joe MacPherson</v>
      </c>
      <c r="G23" s="33">
        <v>767</v>
      </c>
      <c r="H23" s="35" t="str">
        <f>_xlfn.IFERROR(VLOOKUP(G23,Athletes,9,FALSE),"")</f>
        <v>Douglas MacLennan</v>
      </c>
      <c r="I23" s="33"/>
      <c r="J23" s="35">
        <f>_xlfn.IFERROR(VLOOKUP(I23,Athletes,9,FALSE),"")</f>
      </c>
      <c r="K23" s="33"/>
      <c r="L23" s="35">
        <f>_xlfn.IFERROR(VLOOKUP(K23,Athletes,9,FALSE),"")</f>
      </c>
      <c r="M23" s="33"/>
      <c r="N23" s="35">
        <f>_xlfn.IFERROR(VLOOKUP(M23,Athletes,9,FALSE),"")</f>
      </c>
      <c r="O23" s="33"/>
      <c r="P23" s="35">
        <f>_xlfn.IFERROR(VLOOKUP(O23,Athletes,9,FALSE),"")</f>
      </c>
      <c r="Q23" s="33"/>
      <c r="R23" s="35">
        <f>_xlfn.IFERROR(VLOOKUP(Q23,Athletes,9,FALSE),"")</f>
      </c>
      <c r="S23" s="76"/>
      <c r="T23" s="76"/>
      <c r="U23" s="76"/>
      <c r="V23" s="76"/>
      <c r="W23" s="76"/>
      <c r="X23" s="76"/>
      <c r="Y23" s="76"/>
    </row>
    <row r="24" spans="1:25" ht="15">
      <c r="A24" s="29" t="s">
        <v>13</v>
      </c>
      <c r="B24" s="1" t="s">
        <v>11</v>
      </c>
      <c r="C24" s="140"/>
      <c r="D24" s="34" t="str">
        <f>_xlfn.IFERROR(VLOOKUP(C23,AthletesClub,11,FALSE),"")</f>
        <v>Inverness Harriers</v>
      </c>
      <c r="E24" s="140"/>
      <c r="F24" s="34" t="str">
        <f>_xlfn.IFERROR(VLOOKUP(E23,AthletesClub,11,FALSE),"")</f>
        <v>Nairn AAC</v>
      </c>
      <c r="G24" s="140"/>
      <c r="H24" s="34" t="str">
        <f>_xlfn.IFERROR(VLOOKUP(G23,AthletesClub,11,FALSE),"")</f>
        <v>Ross County AC</v>
      </c>
      <c r="I24" s="140"/>
      <c r="J24" s="34">
        <f>_xlfn.IFERROR(VLOOKUP(I23,AthletesClub,11,FALSE),"")</f>
      </c>
      <c r="K24" s="140"/>
      <c r="L24" s="34">
        <f>_xlfn.IFERROR(VLOOKUP(K23,AthletesClub,11,FALSE),"")</f>
      </c>
      <c r="M24" s="140"/>
      <c r="N24" s="34">
        <f>_xlfn.IFERROR(VLOOKUP(M23,AthletesClub,11,FALSE),"")</f>
      </c>
      <c r="O24" s="140"/>
      <c r="P24" s="34">
        <f>_xlfn.IFERROR(VLOOKUP(O23,AthletesClub,11,FALSE),"")</f>
      </c>
      <c r="Q24" s="140"/>
      <c r="R24" s="34">
        <f>_xlfn.IFERROR(VLOOKUP(Q23,AthletesClub,11,FALSE),"")</f>
      </c>
      <c r="S24" s="75">
        <f>_xlfn.IFERROR(_xlfn.IFS(D24="Elgin AAC",8,F24="Elgin AAC",7,H24="Elgin AAC",6,J24="Elgin AAC",5,L24="Elgin AAC",4,N24="Elgin AAC",3,P24="Elgin AAC",2,R24="Elgin AAC",1),"")</f>
      </c>
      <c r="T24" s="75">
        <f>_xlfn.IFERROR(_xlfn.IFS(D24="East Sutherland",8,F24="East Sutherland",7,H24="East Sutherland",6,J24="East Sutherland",5,L24="East Sutherland",4,N24="East Sutherland",3,P24="East Sutherland",2,R24="East Sutherland",1),"")</f>
      </c>
      <c r="U24" s="75">
        <f>_xlfn.IFERROR(_xlfn.IFS(D24="Forres Harriers",8,F24="Forres Harriers",7,H24="Forres Harriers",6,J24="Forres Harriers",5,L24="Forres Harriers",4,N24="Forres Harriers",3,P24="Forres Harriers",2,R24="Forres Harriers",1),"")</f>
      </c>
      <c r="V24" s="75">
        <f>_xlfn.IFERROR(_xlfn.IFS(D24="Inverness Harriers",8,F24="Inverness Harriers",7,H24="Inverness Harriers",6,J24="Inverness Harriers",5,L24="Inverness Harriers",4,N24="Inverness Harriers",3,P24="Inverness Harriers",2,R24="Inverness Harriers",1),"")</f>
        <v>8</v>
      </c>
      <c r="W24" s="75">
        <f>_xlfn.IFERROR(_xlfn.IFS(D24="Moray RR",8,F24="Moray RR",7,H24="Moray RR",6,J24="Moray RR",5,L24="Moray RR",4,N24="Moray RR",3,P24="Moray RR",2,R24="Moray RR",1),"")</f>
      </c>
      <c r="X24" s="75">
        <f>_xlfn.IFERROR(_xlfn.IFS(D24="Nairn AAC",8,F24="Nairn AAC",7,H24="Nairn AAC",6,J24="Nairn AAC",5,L24="Nairn AAC",4,N24="Nairn AAC",3,P24="Nairn AAC",2,R24="Nairn AAC",1),"")</f>
        <v>7</v>
      </c>
      <c r="Y24" s="75">
        <f>_xlfn.IFERROR(_xlfn.IFS(D24="Ross County AC",8,F24="Ross County AC",7,H24="Ross County AC",6,J24="Ross County AC",5,L24="Ross County AC",4,N24="Ross County AC",3,P24="Ross County AC",2,R24="Ross County AC",1),"")</f>
        <v>6</v>
      </c>
    </row>
    <row r="25" spans="1:25" ht="15.75" thickBot="1">
      <c r="A25" s="30"/>
      <c r="B25" s="3" t="s">
        <v>12</v>
      </c>
      <c r="C25" s="141"/>
      <c r="D25" s="36" t="s">
        <v>1093</v>
      </c>
      <c r="E25" s="141"/>
      <c r="F25" s="36" t="s">
        <v>1094</v>
      </c>
      <c r="G25" s="141"/>
      <c r="H25" s="36" t="s">
        <v>1095</v>
      </c>
      <c r="I25" s="141"/>
      <c r="J25" s="36"/>
      <c r="K25" s="141"/>
      <c r="L25" s="36"/>
      <c r="M25" s="141"/>
      <c r="N25" s="36"/>
      <c r="O25" s="141"/>
      <c r="P25" s="36"/>
      <c r="Q25" s="141"/>
      <c r="R25" s="36"/>
      <c r="S25" s="78"/>
      <c r="T25" s="78"/>
      <c r="U25" s="78"/>
      <c r="V25" s="78"/>
      <c r="W25" s="78"/>
      <c r="X25" s="78"/>
      <c r="Y25" s="78"/>
    </row>
    <row r="26" spans="1:25" ht="15.75" thickBot="1">
      <c r="A26" s="28" t="s">
        <v>15</v>
      </c>
      <c r="B26" s="2" t="s">
        <v>10</v>
      </c>
      <c r="C26" s="33">
        <v>750</v>
      </c>
      <c r="D26" s="35" t="str">
        <f>_xlfn.IFERROR(VLOOKUP(C26,Athletes,9,FALSE),"")</f>
        <v>Ruaridh Ellen</v>
      </c>
      <c r="E26" s="33">
        <v>624</v>
      </c>
      <c r="F26" s="35" t="str">
        <f>_xlfn.IFERROR(VLOOKUP(E26,Athletes,9,FALSE),"")</f>
        <v>Mitchell Smith</v>
      </c>
      <c r="G26" s="33">
        <v>415</v>
      </c>
      <c r="H26" s="35" t="str">
        <f>_xlfn.IFERROR(VLOOKUP(G26,Athletes,9,FALSE),"")</f>
        <v>Aaron Kerr</v>
      </c>
      <c r="I26" s="33">
        <v>166</v>
      </c>
      <c r="J26" s="35" t="str">
        <f>_xlfn.IFERROR(VLOOKUP(I26,Athletes,9,FALSE),"")</f>
        <v>Tom Palmer</v>
      </c>
      <c r="K26" s="33"/>
      <c r="L26" s="35">
        <f>_xlfn.IFERROR(VLOOKUP(K26,Athletes,9,FALSE),"")</f>
      </c>
      <c r="M26" s="33"/>
      <c r="N26" s="35">
        <f>_xlfn.IFERROR(VLOOKUP(M26,Athletes,9,FALSE),"")</f>
      </c>
      <c r="O26" s="33"/>
      <c r="P26" s="35">
        <f>_xlfn.IFERROR(VLOOKUP(O26,Athletes,9,FALSE),"")</f>
      </c>
      <c r="Q26" s="33"/>
      <c r="R26" s="35">
        <f>_xlfn.IFERROR(VLOOKUP(Q26,Athletes,9,FALSE),"")</f>
      </c>
      <c r="S26" s="76"/>
      <c r="T26" s="76"/>
      <c r="U26" s="76"/>
      <c r="V26" s="76"/>
      <c r="W26" s="76"/>
      <c r="X26" s="76"/>
      <c r="Y26" s="76"/>
    </row>
    <row r="27" spans="1:25" ht="15">
      <c r="A27" s="29" t="s">
        <v>9</v>
      </c>
      <c r="B27" s="1" t="s">
        <v>11</v>
      </c>
      <c r="C27" s="140"/>
      <c r="D27" s="34" t="str">
        <f>_xlfn.IFERROR(VLOOKUP(C26,AthletesClub,11,FALSE),"")</f>
        <v>Ross County AC</v>
      </c>
      <c r="E27" s="140"/>
      <c r="F27" s="34" t="str">
        <f>_xlfn.IFERROR(VLOOKUP(E26,AthletesClub,11,FALSE),"")</f>
        <v>Nairn AAC</v>
      </c>
      <c r="G27" s="140"/>
      <c r="H27" s="34" t="str">
        <f>_xlfn.IFERROR(VLOOKUP(G26,AthletesClub,11,FALSE),"")</f>
        <v>Inverness Harriers</v>
      </c>
      <c r="I27" s="140"/>
      <c r="J27" s="34" t="str">
        <f>_xlfn.IFERROR(VLOOKUP(I26,AthletesClub,11,FALSE),"")</f>
        <v>Elgin AAC</v>
      </c>
      <c r="K27" s="140"/>
      <c r="L27" s="34">
        <f>_xlfn.IFERROR(VLOOKUP(K26,AthletesClub,11,FALSE),"")</f>
      </c>
      <c r="M27" s="140"/>
      <c r="N27" s="34">
        <f>_xlfn.IFERROR(VLOOKUP(M26,AthletesClub,11,FALSE),"")</f>
      </c>
      <c r="O27" s="140"/>
      <c r="P27" s="34">
        <f>_xlfn.IFERROR(VLOOKUP(O26,AthletesClub,11,FALSE),"")</f>
      </c>
      <c r="Q27" s="140"/>
      <c r="R27" s="34">
        <f>_xlfn.IFERROR(VLOOKUP(Q26,AthletesClub,11,FALSE),"")</f>
      </c>
      <c r="S27" s="75">
        <f>_xlfn.IFERROR(_xlfn.IFS(D27="Elgin AAC",8,F27="Elgin AAC",7,H27="Elgin AAC",6,J27="Elgin AAC",5,L27="Elgin AAC",4,N27="Elgin AAC",3,P27="Elgin AAC",2,R27="Elgin AAC",1),"")</f>
        <v>5</v>
      </c>
      <c r="T27" s="75">
        <f>_xlfn.IFERROR(_xlfn.IFS(D27="East Sutherland",8,F27="East Sutherland",7,H27="East Sutherland",6,J27="East Sutherland",5,L27="East Sutherland",4,N27="East Sutherland",3,P27="East Sutherland",2,R27="East Sutherland",1),"")</f>
      </c>
      <c r="U27" s="75">
        <f>_xlfn.IFERROR(_xlfn.IFS(D27="Forres Harriers",8,F27="Forres Harriers",7,H27="Forres Harriers",6,J27="Forres Harriers",5,L27="Forres Harriers",4,N27="Forres Harriers",3,P27="Forres Harriers",2,R27="Forres Harriers",1),"")</f>
      </c>
      <c r="V27" s="75">
        <f>_xlfn.IFERROR(_xlfn.IFS(D27="Inverness Harriers",8,F27="Inverness Harriers",7,H27="Inverness Harriers",6,J27="Inverness Harriers",5,L27="Inverness Harriers",4,N27="Inverness Harriers",3,P27="Inverness Harriers",2,R27="Inverness Harriers",1),"")</f>
        <v>6</v>
      </c>
      <c r="W27" s="75">
        <f>_xlfn.IFERROR(_xlfn.IFS(D27="Moray RR",8,F27="Moray RR",7,H27="Moray RR",6,J27="Moray RR",5,L27="Moray RR",4,N27="Moray RR",3,P27="Moray RR",2,R27="Moray RR",1),"")</f>
      </c>
      <c r="X27" s="75">
        <f>_xlfn.IFERROR(_xlfn.IFS(D27="Nairn AAC",8,F27="Nairn AAC",7,H27="Nairn AAC",6,J27="Nairn AAC",5,L27="Nairn AAC",4,N27="Nairn AAC",3,P27="Nairn AAC",2,R27="Nairn AAC",1),"")</f>
        <v>7</v>
      </c>
      <c r="Y27" s="75">
        <f>_xlfn.IFERROR(_xlfn.IFS(D27="Ross County AC",8,F27="Ross County AC",7,H27="Ross County AC",6,J27="Ross County AC",5,L27="Ross County AC",4,N27="Ross County AC",3,P27="Ross County AC",2,R27="Ross County AC",1),"")</f>
        <v>8</v>
      </c>
    </row>
    <row r="28" spans="1:25" ht="15.75" thickBot="1">
      <c r="A28" s="30"/>
      <c r="B28" s="3" t="s">
        <v>12</v>
      </c>
      <c r="C28" s="141"/>
      <c r="D28" s="36" t="s">
        <v>1038</v>
      </c>
      <c r="E28" s="141"/>
      <c r="F28" s="36" t="s">
        <v>1039</v>
      </c>
      <c r="G28" s="141"/>
      <c r="H28" s="36" t="s">
        <v>1040</v>
      </c>
      <c r="I28" s="141"/>
      <c r="J28" s="36" t="s">
        <v>1041</v>
      </c>
      <c r="K28" s="141"/>
      <c r="L28" s="36"/>
      <c r="M28" s="141"/>
      <c r="N28" s="36"/>
      <c r="O28" s="141"/>
      <c r="P28" s="36"/>
      <c r="Q28" s="141"/>
      <c r="R28" s="36"/>
      <c r="S28" s="76"/>
      <c r="T28" s="76"/>
      <c r="U28" s="76"/>
      <c r="V28" s="76"/>
      <c r="W28" s="76"/>
      <c r="X28" s="76"/>
      <c r="Y28" s="76"/>
    </row>
    <row r="29" spans="1:25" ht="15.75" thickBot="1">
      <c r="A29" s="28" t="str">
        <f>A26</f>
        <v>High Jump</v>
      </c>
      <c r="B29" s="2" t="s">
        <v>10</v>
      </c>
      <c r="C29" s="33">
        <v>767</v>
      </c>
      <c r="D29" s="35" t="str">
        <f>_xlfn.IFERROR(VLOOKUP(C29,Athletes,9,FALSE),"")</f>
        <v>Douglas MacLennan</v>
      </c>
      <c r="E29" s="33">
        <v>622</v>
      </c>
      <c r="F29" s="35" t="str">
        <f>_xlfn.IFERROR(VLOOKUP(E29,Athletes,9,FALSE),"")</f>
        <v>Joe MacPherson</v>
      </c>
      <c r="G29" s="33"/>
      <c r="H29" s="35">
        <f>_xlfn.IFERROR(VLOOKUP(G29,Athletes,9,FALSE),"")</f>
      </c>
      <c r="I29" s="33"/>
      <c r="J29" s="35">
        <f>_xlfn.IFERROR(VLOOKUP(I29,Athletes,9,FALSE),"")</f>
      </c>
      <c r="K29" s="33"/>
      <c r="L29" s="35">
        <f>_xlfn.IFERROR(VLOOKUP(K29,Athletes,9,FALSE),"")</f>
      </c>
      <c r="M29" s="33"/>
      <c r="N29" s="35">
        <f>_xlfn.IFERROR(VLOOKUP(M29,Athletes,9,FALSE),"")</f>
      </c>
      <c r="O29" s="33"/>
      <c r="P29" s="35">
        <f>_xlfn.IFERROR(VLOOKUP(O29,Athletes,9,FALSE),"")</f>
      </c>
      <c r="Q29" s="33"/>
      <c r="R29" s="35">
        <f>_xlfn.IFERROR(VLOOKUP(Q29,Athletes,9,FALSE),"")</f>
      </c>
      <c r="S29" s="76"/>
      <c r="T29" s="76"/>
      <c r="U29" s="76"/>
      <c r="V29" s="76"/>
      <c r="W29" s="76"/>
      <c r="X29" s="76"/>
      <c r="Y29" s="76"/>
    </row>
    <row r="30" spans="1:25" ht="15">
      <c r="A30" s="29" t="s">
        <v>13</v>
      </c>
      <c r="B30" s="1" t="s">
        <v>11</v>
      </c>
      <c r="C30" s="140"/>
      <c r="D30" s="34" t="str">
        <f>_xlfn.IFERROR(VLOOKUP(C29,AthletesClub,11,FALSE),"")</f>
        <v>Ross County AC</v>
      </c>
      <c r="E30" s="140"/>
      <c r="F30" s="34" t="str">
        <f>_xlfn.IFERROR(VLOOKUP(E29,AthletesClub,11,FALSE),"")</f>
        <v>Nairn AAC</v>
      </c>
      <c r="G30" s="140"/>
      <c r="H30" s="34">
        <f>_xlfn.IFERROR(VLOOKUP(G29,AthletesClub,11,FALSE),"")</f>
      </c>
      <c r="I30" s="140"/>
      <c r="J30" s="34">
        <f>_xlfn.IFERROR(VLOOKUP(I29,AthletesClub,11,FALSE),"")</f>
      </c>
      <c r="K30" s="140"/>
      <c r="L30" s="34">
        <f>_xlfn.IFERROR(VLOOKUP(K29,AthletesClub,11,FALSE),"")</f>
      </c>
      <c r="M30" s="140"/>
      <c r="N30" s="34">
        <f>_xlfn.IFERROR(VLOOKUP(M29,AthletesClub,11,FALSE),"")</f>
      </c>
      <c r="O30" s="140"/>
      <c r="P30" s="34">
        <f>_xlfn.IFERROR(VLOOKUP(O29,AthletesClub,11,FALSE),"")</f>
      </c>
      <c r="Q30" s="140"/>
      <c r="R30" s="34">
        <f>_xlfn.IFERROR(VLOOKUP(Q29,AthletesClub,11,FALSE),"")</f>
      </c>
      <c r="S30" s="75">
        <f>_xlfn.IFERROR(_xlfn.IFS(D30="Elgin AAC",8,F30="Elgin AAC",7,H30="Elgin AAC",6,J30="Elgin AAC",5,L30="Elgin AAC",4,N30="Elgin AAC",3,P30="Elgin AAC",2,R30="Elgin AAC",1),"")</f>
      </c>
      <c r="T30" s="75">
        <f>_xlfn.IFERROR(_xlfn.IFS(D30="East Sutherland",8,F30="East Sutherland",7,H30="East Sutherland",6,J30="East Sutherland",5,L30="East Sutherland",4,N30="East Sutherland",3,P30="East Sutherland",2,R30="East Sutherland",1),"")</f>
      </c>
      <c r="U30" s="75">
        <f>_xlfn.IFERROR(_xlfn.IFS(D30="Forres Harriers",8,F30="Forres Harriers",7,H30="Forres Harriers",6,J30="Forres Harriers",5,L30="Forres Harriers",4,N30="Forres Harriers",3,P30="Forres Harriers",2,R30="Forres Harriers",1),"")</f>
      </c>
      <c r="V30" s="75">
        <f>_xlfn.IFERROR(_xlfn.IFS(D30="Inverness Harriers",8,F30="Inverness Harriers",7,H30="Inverness Harriers",6,J30="Inverness Harriers",5,L30="Inverness Harriers",4,N30="Inverness Harriers",3,P30="Inverness Harriers",2,R30="Inverness Harriers",1),"")</f>
      </c>
      <c r="W30" s="75">
        <f>_xlfn.IFERROR(_xlfn.IFS(D30="Moray RR",8,F30="Moray RR",7,H30="Moray RR",6,J30="Moray RR",5,L30="Moray RR",4,N30="Moray RR",3,P30="Moray RR",2,R30="Moray RR",1),"")</f>
      </c>
      <c r="X30" s="75">
        <f>_xlfn.IFERROR(_xlfn.IFS(D30="Nairn AAC",8,F30="Nairn AAC",7,H30="Nairn AAC",6,J30="Nairn AAC",5,L30="Nairn AAC",4,N30="Nairn AAC",3,P30="Nairn AAC",2,R30="Nairn AAC",1),"")</f>
        <v>7</v>
      </c>
      <c r="Y30" s="75">
        <f>_xlfn.IFERROR(_xlfn.IFS(D30="Ross County AC",8,F30="Ross County AC",7,H30="Ross County AC",6,J30="Ross County AC",5,L30="Ross County AC",4,N30="Ross County AC",3,P30="Ross County AC",2,R30="Ross County AC",1),"")</f>
        <v>8</v>
      </c>
    </row>
    <row r="31" spans="1:25" ht="15.75" thickBot="1">
      <c r="A31" s="30"/>
      <c r="B31" s="3" t="s">
        <v>12</v>
      </c>
      <c r="C31" s="141"/>
      <c r="D31" s="36" t="s">
        <v>1039</v>
      </c>
      <c r="E31" s="141"/>
      <c r="F31" s="36" t="s">
        <v>1040</v>
      </c>
      <c r="G31" s="141"/>
      <c r="H31" s="36"/>
      <c r="I31" s="141"/>
      <c r="J31" s="36"/>
      <c r="K31" s="141"/>
      <c r="L31" s="36"/>
      <c r="M31" s="141"/>
      <c r="N31" s="36"/>
      <c r="O31" s="141"/>
      <c r="P31" s="36"/>
      <c r="Q31" s="141"/>
      <c r="R31" s="36"/>
      <c r="S31" s="78"/>
      <c r="T31" s="78"/>
      <c r="U31" s="78"/>
      <c r="V31" s="78"/>
      <c r="W31" s="78"/>
      <c r="X31" s="78"/>
      <c r="Y31" s="78"/>
    </row>
    <row r="32" spans="1:25" ht="15.75" thickBot="1">
      <c r="A32" s="28" t="s">
        <v>790</v>
      </c>
      <c r="B32" s="2" t="s">
        <v>10</v>
      </c>
      <c r="C32" s="33">
        <v>798</v>
      </c>
      <c r="D32" s="35">
        <f>_xlfn.IFERROR(VLOOKUP(C32,Athletes,9,FALSE),"")</f>
      </c>
      <c r="E32" s="33">
        <v>699</v>
      </c>
      <c r="F32" s="35">
        <f>_xlfn.IFERROR(VLOOKUP(E32,Athletes,9,FALSE),"")</f>
        <v>0</v>
      </c>
      <c r="G32" s="33">
        <v>599</v>
      </c>
      <c r="H32" s="35">
        <f>_xlfn.IFERROR(VLOOKUP(G32,Athletes,9,FALSE),"")</f>
        <v>0</v>
      </c>
      <c r="I32" s="33"/>
      <c r="J32" s="35">
        <f>_xlfn.IFERROR(VLOOKUP(I32,Athletes,9,FALSE),"")</f>
      </c>
      <c r="K32" s="33"/>
      <c r="L32" s="35">
        <f>_xlfn.IFERROR(VLOOKUP(K32,Athletes,9,FALSE),"")</f>
      </c>
      <c r="M32" s="33"/>
      <c r="N32" s="35">
        <f>_xlfn.IFERROR(VLOOKUP(M32,Athletes,9,FALSE),"")</f>
      </c>
      <c r="O32" s="33"/>
      <c r="P32" s="35">
        <f>_xlfn.IFERROR(VLOOKUP(O32,Athletes,9,FALSE),"")</f>
      </c>
      <c r="Q32" s="33"/>
      <c r="R32" s="35">
        <f>_xlfn.IFERROR(VLOOKUP(Q32,Athletes,9,FALSE),"")</f>
      </c>
      <c r="S32" s="76"/>
      <c r="T32" s="76"/>
      <c r="U32" s="76"/>
      <c r="V32" s="76"/>
      <c r="W32" s="76"/>
      <c r="X32" s="76"/>
      <c r="Y32" s="76"/>
    </row>
    <row r="33" spans="1:25" ht="15">
      <c r="A33" s="29" t="s">
        <v>842</v>
      </c>
      <c r="B33" s="1" t="s">
        <v>11</v>
      </c>
      <c r="C33" s="140"/>
      <c r="D33" s="34" t="str">
        <f>_xlfn.IFERROR(VLOOKUP(C32,AthletesClub,11,FALSE),"")</f>
        <v>Ross County AC</v>
      </c>
      <c r="E33" s="140"/>
      <c r="F33" s="34" t="str">
        <f>_xlfn.IFERROR(VLOOKUP(E32,AthletesClub,11,FALSE),"")</f>
        <v>Nairn AAC</v>
      </c>
      <c r="G33" s="140"/>
      <c r="H33" s="34" t="str">
        <f>_xlfn.IFERROR(VLOOKUP(G32,AthletesClub,11,FALSE),"")</f>
        <v>Moray RR</v>
      </c>
      <c r="I33" s="140"/>
      <c r="J33" s="34">
        <f>_xlfn.IFERROR(VLOOKUP(I32,AthletesClub,11,FALSE),"")</f>
      </c>
      <c r="K33" s="140"/>
      <c r="L33" s="34">
        <f>_xlfn.IFERROR(VLOOKUP(K32,AthletesClub,11,FALSE),"")</f>
      </c>
      <c r="M33" s="140"/>
      <c r="N33" s="34">
        <f>_xlfn.IFERROR(VLOOKUP(M32,AthletesClub,11,FALSE),"")</f>
      </c>
      <c r="O33" s="140"/>
      <c r="P33" s="34">
        <f>_xlfn.IFERROR(VLOOKUP(O32,AthletesClub,11,FALSE),"")</f>
      </c>
      <c r="Q33" s="140"/>
      <c r="R33" s="34">
        <f>_xlfn.IFERROR(VLOOKUP(Q32,AthletesClub,11,FALSE),"")</f>
      </c>
      <c r="S33" s="75">
        <f>_xlfn.IFERROR(_xlfn.IFS(D33="Elgin AAC",8,F33="Elgin AAC",7,H33="Elgin AAC",6,J33="Elgin AAC",5,L33="Elgin AAC",4,N33="Elgin AAC",3,P33="Elgin AAC",2,R33="Elgin AAC",1),"")</f>
      </c>
      <c r="T33" s="75">
        <f>_xlfn.IFERROR(_xlfn.IFS(D33="East Sutherland",8,F33="East Sutherland",7,H33="East Sutherland",6,J33="East Sutherland",5,L33="East Sutherland",4,N33="East Sutherland",3,P33="East Sutherland",2,R33="East Sutherland",1),"")</f>
      </c>
      <c r="U33" s="75">
        <f>_xlfn.IFERROR(_xlfn.IFS(D33="Forres Harriers",8,F33="Forres Harriers",7,H33="Forres Harriers",6,J33="Forres Harriers",5,L33="Forres Harriers",4,N33="Forres Harriers",3,P33="Forres Harriers",2,R33="Forres Harriers",1),"")</f>
      </c>
      <c r="V33" s="75">
        <f>_xlfn.IFERROR(_xlfn.IFS(D33="Inverness Harriers",8,F33="Inverness Harriers",7,H33="Inverness Harriers",6,J33="Inverness Harriers",5,L33="Inverness Harriers",4,N33="Inverness Harriers",3,P33="Inverness Harriers",2,R33="Inverness Harriers",1),"")</f>
      </c>
      <c r="W33" s="75">
        <f>_xlfn.IFERROR(_xlfn.IFS(D33="Moray RR",8,F33="Moray RR",7,H33="Moray RR",6,J33="Moray RR",5,L33="Moray RR",4,N33="Moray RR",3,P33="Moray RR",2,R33="Moray RR",1),"")</f>
        <v>6</v>
      </c>
      <c r="X33" s="75">
        <f>_xlfn.IFERROR(_xlfn.IFS(D33="Nairn AAC",8,F33="Nairn AAC",7,H33="Nairn AAC",6,J33="Nairn AAC",5,L33="Nairn AAC",4,N33="Nairn AAC",3,P33="Nairn AAC",2,R33="Nairn AAC",1),"")</f>
        <v>7</v>
      </c>
      <c r="Y33" s="75">
        <f>_xlfn.IFERROR(_xlfn.IFS(D33="Ross County AC",8,F33="Ross County AC",7,H33="Ross County AC",6,J33="Ross County AC",5,L33="Ross County AC",4,N33="Ross County AC",3,P33="Ross County AC",2,R33="Ross County AC",1),"")</f>
        <v>8</v>
      </c>
    </row>
    <row r="34" spans="1:25" ht="15.75" thickBot="1">
      <c r="A34" s="30"/>
      <c r="B34" s="3" t="s">
        <v>12</v>
      </c>
      <c r="C34" s="141"/>
      <c r="D34" s="36">
        <v>57.16</v>
      </c>
      <c r="E34" s="141"/>
      <c r="F34" s="36">
        <v>58.92</v>
      </c>
      <c r="G34" s="141"/>
      <c r="H34" s="36" t="s">
        <v>1024</v>
      </c>
      <c r="I34" s="141"/>
      <c r="J34" s="36"/>
      <c r="K34" s="141"/>
      <c r="L34" s="36"/>
      <c r="M34" s="141"/>
      <c r="N34" s="36"/>
      <c r="O34" s="141"/>
      <c r="P34" s="36"/>
      <c r="Q34" s="141"/>
      <c r="R34" s="36"/>
      <c r="S34" s="77"/>
      <c r="T34" s="77"/>
      <c r="U34" s="77"/>
      <c r="V34" s="77"/>
      <c r="W34" s="77"/>
      <c r="X34" s="77"/>
      <c r="Y34" s="77"/>
    </row>
    <row r="35" spans="18:25" ht="15.75" thickBot="1">
      <c r="R35" s="79" t="s">
        <v>823</v>
      </c>
      <c r="S35" s="82">
        <f>SUM(S2:S34)</f>
        <v>26</v>
      </c>
      <c r="T35" s="82">
        <f>SUM(T2:T34)</f>
        <v>15</v>
      </c>
      <c r="U35" s="82">
        <f>SUM(U2:U34)</f>
        <v>0</v>
      </c>
      <c r="V35" s="82">
        <f>SUM(V2:V34)</f>
        <v>64</v>
      </c>
      <c r="W35" s="82">
        <f>SUM(W2:W34)</f>
        <v>33</v>
      </c>
      <c r="X35" s="82">
        <f>SUM(X3,X6,X9,X12,X15,X18,X21,X24,X27,X30,X33)</f>
        <v>62</v>
      </c>
      <c r="Y35" s="83">
        <f>SUM(Y2:Y34)</f>
        <v>79</v>
      </c>
    </row>
    <row r="36" spans="18:25" ht="16.5" thickBot="1">
      <c r="R36" s="79" t="s">
        <v>824</v>
      </c>
      <c r="S36" s="84">
        <f>RANK(S35,S35:Y35,0)</f>
        <v>5</v>
      </c>
      <c r="T36" s="84">
        <f>RANK(T35,S35:Y35,0)</f>
        <v>6</v>
      </c>
      <c r="U36" s="84">
        <f>RANK(U35,S35:Y35,0)</f>
        <v>7</v>
      </c>
      <c r="V36" s="84">
        <f>RANK(V35,S35:Y35,0)</f>
        <v>2</v>
      </c>
      <c r="W36" s="84">
        <f>RANK(W35,S35:Y35,0)</f>
        <v>4</v>
      </c>
      <c r="X36" s="84">
        <f>RANK(X35,S35:Y35,0)</f>
        <v>3</v>
      </c>
      <c r="Y36" s="85">
        <f>RANK(Y35,S35:Y35,0)</f>
        <v>1</v>
      </c>
    </row>
    <row r="37" spans="19:25" ht="15">
      <c r="S37" s="86" t="s">
        <v>2</v>
      </c>
      <c r="T37" s="87" t="s">
        <v>3</v>
      </c>
      <c r="U37" s="87" t="s">
        <v>4</v>
      </c>
      <c r="V37" s="87" t="s">
        <v>5</v>
      </c>
      <c r="W37" s="87" t="s">
        <v>6</v>
      </c>
      <c r="X37" s="87" t="s">
        <v>7</v>
      </c>
      <c r="Y37" s="87" t="s">
        <v>8</v>
      </c>
    </row>
  </sheetData>
  <sheetProtection password="CC51" sheet="1" selectLockedCells="1"/>
  <mergeCells count="8">
    <mergeCell ref="O1:P1"/>
    <mergeCell ref="Q1:R1"/>
    <mergeCell ref="C1:D1"/>
    <mergeCell ref="E1:F1"/>
    <mergeCell ref="G1:H1"/>
    <mergeCell ref="I1:J1"/>
    <mergeCell ref="K1:L1"/>
    <mergeCell ref="M1:N1"/>
  </mergeCells>
  <dataValidations count="1">
    <dataValidation type="list" allowBlank="1" showInputMessage="1" showErrorMessage="1" sqref="F35">
      <formula1>"Elgin,Forres,Inverness,Moray RR,Nairn,Ross County,East Sutherland"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Y37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0.140625" style="0" bestFit="1" customWidth="1"/>
    <col min="3" max="3" width="5.28125" style="0" bestFit="1" customWidth="1"/>
    <col min="4" max="4" width="19.7109375" style="0" bestFit="1" customWidth="1"/>
    <col min="5" max="5" width="5.28125" style="0" bestFit="1" customWidth="1"/>
    <col min="6" max="6" width="20.7109375" style="0" customWidth="1"/>
    <col min="7" max="7" width="5.28125" style="0" bestFit="1" customWidth="1"/>
    <col min="8" max="8" width="20.7109375" style="0" customWidth="1"/>
    <col min="9" max="9" width="5.28125" style="0" bestFit="1" customWidth="1"/>
    <col min="10" max="10" width="20.7109375" style="0" customWidth="1"/>
    <col min="11" max="11" width="5.28125" style="0" bestFit="1" customWidth="1"/>
    <col min="12" max="12" width="20.7109375" style="0" customWidth="1"/>
    <col min="13" max="13" width="5.28125" style="0" bestFit="1" customWidth="1"/>
    <col min="14" max="14" width="20.7109375" style="0" customWidth="1"/>
    <col min="15" max="15" width="5.28125" style="0" bestFit="1" customWidth="1"/>
    <col min="16" max="16" width="20.7109375" style="0" customWidth="1"/>
    <col min="17" max="17" width="5.28125" style="0" bestFit="1" customWidth="1"/>
    <col min="18" max="18" width="20.7109375" style="0" customWidth="1"/>
  </cols>
  <sheetData>
    <row r="1" spans="1:25" ht="15.75" thickBot="1">
      <c r="A1" s="27" t="s">
        <v>0</v>
      </c>
      <c r="B1" s="27" t="s">
        <v>37</v>
      </c>
      <c r="C1" s="201" t="s">
        <v>782</v>
      </c>
      <c r="D1" s="202"/>
      <c r="E1" s="201" t="s">
        <v>783</v>
      </c>
      <c r="F1" s="202"/>
      <c r="G1" s="204" t="s">
        <v>784</v>
      </c>
      <c r="H1" s="205"/>
      <c r="I1" s="201" t="s">
        <v>785</v>
      </c>
      <c r="J1" s="202"/>
      <c r="K1" s="204" t="s">
        <v>786</v>
      </c>
      <c r="L1" s="205"/>
      <c r="M1" s="204" t="s">
        <v>787</v>
      </c>
      <c r="N1" s="205"/>
      <c r="O1" s="201" t="s">
        <v>788</v>
      </c>
      <c r="P1" s="202"/>
      <c r="Q1" s="201" t="s">
        <v>789</v>
      </c>
      <c r="R1" s="203"/>
      <c r="S1" s="80" t="s">
        <v>2</v>
      </c>
      <c r="T1" s="81" t="s">
        <v>3</v>
      </c>
      <c r="U1" s="81" t="s">
        <v>4</v>
      </c>
      <c r="V1" s="81" t="s">
        <v>5</v>
      </c>
      <c r="W1" s="81" t="s">
        <v>6</v>
      </c>
      <c r="X1" s="81" t="s">
        <v>7</v>
      </c>
      <c r="Y1" s="81" t="s">
        <v>8</v>
      </c>
    </row>
    <row r="2" spans="1:25" ht="15.75" thickBot="1">
      <c r="A2" s="28" t="s">
        <v>840</v>
      </c>
      <c r="B2" s="31" t="s">
        <v>10</v>
      </c>
      <c r="C2" s="33">
        <v>631</v>
      </c>
      <c r="D2" s="35" t="str">
        <f>_xlfn.IFERROR(VLOOKUP(C2,Athletes,9,FALSE),"")</f>
        <v>William Hodi</v>
      </c>
      <c r="E2" s="33">
        <v>762</v>
      </c>
      <c r="F2" s="35" t="str">
        <f>_xlfn.IFERROR(VLOOKUP(E2,Athletes,9,FALSE),"")</f>
        <v>Alister MacKay</v>
      </c>
      <c r="G2" s="33">
        <v>202</v>
      </c>
      <c r="H2" s="35" t="str">
        <f>_xlfn.IFERROR(VLOOKUP(G2,Athletes,9,FALSE),"")</f>
        <v>David Scott</v>
      </c>
      <c r="I2" s="33"/>
      <c r="J2" s="35">
        <f>_xlfn.IFERROR(VLOOKUP(I2,Athletes,9,FALSE),"")</f>
      </c>
      <c r="K2" s="33"/>
      <c r="L2" s="35">
        <f>_xlfn.IFERROR(VLOOKUP(K2,Athletes,9,FALSE),"")</f>
      </c>
      <c r="M2" s="33"/>
      <c r="N2" s="35">
        <f>_xlfn.IFERROR(VLOOKUP(M2,Athletes,9,FALSE),"")</f>
      </c>
      <c r="O2" s="33"/>
      <c r="P2" s="35">
        <f>_xlfn.IFERROR(VLOOKUP(O2,Athletes,9,FALSE),"")</f>
      </c>
      <c r="Q2" s="33"/>
      <c r="R2" s="35">
        <f>_xlfn.IFERROR(VLOOKUP(Q2,Athletes,9,FALSE),"")</f>
      </c>
      <c r="S2" s="73"/>
      <c r="T2" s="74"/>
      <c r="U2" s="74"/>
      <c r="V2" s="74"/>
      <c r="W2" s="74"/>
      <c r="X2" s="74"/>
      <c r="Y2" s="74"/>
    </row>
    <row r="3" spans="1:25" ht="15">
      <c r="A3" s="29" t="s">
        <v>9</v>
      </c>
      <c r="B3" s="1" t="s">
        <v>11</v>
      </c>
      <c r="C3" s="140"/>
      <c r="D3" s="34" t="str">
        <f>_xlfn.IFERROR(VLOOKUP(C2,AthletesClub,11,FALSE),"")</f>
        <v>Nairn AAC</v>
      </c>
      <c r="E3" s="140"/>
      <c r="F3" s="34" t="str">
        <f>_xlfn.IFERROR(VLOOKUP(E2,AthletesClub,11,FALSE),"")</f>
        <v>Ross County AC</v>
      </c>
      <c r="G3" s="140"/>
      <c r="H3" s="34" t="str">
        <f>_xlfn.IFERROR(VLOOKUP(G2,AthletesClub,11,FALSE),"")</f>
        <v>Forres Harriers</v>
      </c>
      <c r="I3" s="140"/>
      <c r="J3" s="34">
        <f>_xlfn.IFERROR(VLOOKUP(I2,AthletesClub,11,FALSE),"")</f>
      </c>
      <c r="K3" s="140"/>
      <c r="L3" s="34">
        <f>_xlfn.IFERROR(VLOOKUP(K2,AthletesClub,11,FALSE),"")</f>
      </c>
      <c r="M3" s="140"/>
      <c r="N3" s="34">
        <f>_xlfn.IFERROR(VLOOKUP(M2,AthletesClub,11,FALSE),"")</f>
      </c>
      <c r="O3" s="140"/>
      <c r="P3" s="34">
        <f>_xlfn.IFERROR(VLOOKUP(O2,AthletesClub,11,FALSE),"")</f>
      </c>
      <c r="Q3" s="140"/>
      <c r="R3" s="34">
        <f>_xlfn.IFERROR(VLOOKUP(Q2,AthletesClub,11,FALSE),"")</f>
      </c>
      <c r="S3" s="75">
        <f>_xlfn.IFERROR(_xlfn.IFS(D3="Elgin AAC",8,F3="Elgin AAC",7,H3="Elgin AAC",6,J3="Elgin AAC",5,L3="Elgin AAC",4,N3="Elgin AAC",3,P3="Elgin AAC",2,R3="Elgin AAC",1),"")</f>
      </c>
      <c r="T3" s="75">
        <f>_xlfn.IFERROR(_xlfn.IFS(D3="East Sutherland",8,F3="East Sutherland",7,H3="East Sutherland",6,J3="East Sutherland",5,L3="East Sutherland",4,N3="East Sutherland",3,P3="East Sutherland",2,R3="East Sutherland",1),"")</f>
      </c>
      <c r="U3" s="75">
        <f>_xlfn.IFERROR(_xlfn.IFS(D3="Forres Harriers",8,F3="Forres Harriers",7,H3="Forres Harriers",6,J3="Forres Harriers",5,L3="Forres Harriers",4,N3="Forres Harriers",3,P3="Forres Harriers",2,R3="Forres Harriers",1),"")</f>
        <v>6</v>
      </c>
      <c r="V3" s="75">
        <f>_xlfn.IFERROR(_xlfn.IFS(D3="Inverness Harriers",8,F3="Inverness Harriers",7,H3="Inverness Harriers",6,J3="Inverness Harriers",5,L3="Inverness Harriers",4,N3="Inverness Harriers",3,P3="Inverness Harriers",2,R3="Inverness Harriers",1),"")</f>
      </c>
      <c r="W3" s="75">
        <f>_xlfn.IFERROR(_xlfn.IFS(D3="Moray RR",8,F3="Moray RR",7,H3="Moray RR",6,J3="Moray RR",5,L3="Moray RR",4,N3="Moray RR",3,P3="Moray RR",2,R3="Moray RR",1),"")</f>
      </c>
      <c r="X3" s="75">
        <f>_xlfn.IFERROR(_xlfn.IFS(D3="Nairn AAC",8,F3="Nairn AAC",7,H3="Nairn AAC",6,J3="Nairn AAC",5,L3="Nairn AAC",4,N3="Nairn AAC",3,P3="Nairn AAC",2,R3="Nairn AAC",1),"")</f>
        <v>8</v>
      </c>
      <c r="Y3" s="75">
        <f>_xlfn.IFERROR(_xlfn.IFS(D3="Ross County AC",8,F3="Ross County AC",7,H3="Ross County AC",6,J3="Ross County AC",5,L3="Ross County AC",4,N3="Ross County AC",3,P3="Ross County AC",2,R3="Ross County AC",1),"")</f>
        <v>7</v>
      </c>
    </row>
    <row r="4" spans="1:25" ht="15.75" thickBot="1">
      <c r="A4" s="30"/>
      <c r="B4" s="3" t="s">
        <v>12</v>
      </c>
      <c r="C4" s="141"/>
      <c r="D4" s="36" t="s">
        <v>897</v>
      </c>
      <c r="E4" s="141"/>
      <c r="F4" s="36" t="s">
        <v>898</v>
      </c>
      <c r="G4" s="141"/>
      <c r="H4" s="36" t="s">
        <v>899</v>
      </c>
      <c r="I4" s="141"/>
      <c r="J4" s="36"/>
      <c r="K4" s="141"/>
      <c r="L4" s="36"/>
      <c r="M4" s="141"/>
      <c r="N4" s="36"/>
      <c r="O4" s="141"/>
      <c r="P4" s="36"/>
      <c r="Q4" s="141"/>
      <c r="R4" s="36"/>
      <c r="S4" s="76"/>
      <c r="T4" s="76"/>
      <c r="U4" s="76"/>
      <c r="V4" s="76"/>
      <c r="W4" s="76"/>
      <c r="X4" s="76"/>
      <c r="Y4" s="76"/>
    </row>
    <row r="5" spans="1:25" ht="15.75" thickBot="1">
      <c r="A5" s="28" t="str">
        <f>A2</f>
        <v>400mH</v>
      </c>
      <c r="B5" s="31" t="s">
        <v>10</v>
      </c>
      <c r="C5" s="33"/>
      <c r="D5" s="35">
        <f>_xlfn.IFERROR(VLOOKUP(C5,Athletes,9,FALSE),"")</f>
      </c>
      <c r="E5" s="33"/>
      <c r="F5" s="35">
        <f>_xlfn.IFERROR(VLOOKUP(E5,Athletes,9,FALSE),"")</f>
      </c>
      <c r="G5" s="33"/>
      <c r="H5" s="35">
        <f>_xlfn.IFERROR(VLOOKUP(G5,Athletes,9,FALSE),"")</f>
      </c>
      <c r="I5" s="33"/>
      <c r="J5" s="35">
        <f>_xlfn.IFERROR(VLOOKUP(I5,Athletes,9,FALSE),"")</f>
      </c>
      <c r="K5" s="33"/>
      <c r="L5" s="35">
        <f>_xlfn.IFERROR(VLOOKUP(K5,Athletes,9,FALSE),"")</f>
      </c>
      <c r="M5" s="33"/>
      <c r="N5" s="35">
        <f>_xlfn.IFERROR(VLOOKUP(M5,Athletes,9,FALSE),"")</f>
      </c>
      <c r="O5" s="33"/>
      <c r="P5" s="35">
        <f>_xlfn.IFERROR(VLOOKUP(O5,Athletes,9,FALSE),"")</f>
      </c>
      <c r="Q5" s="33"/>
      <c r="R5" s="35">
        <f>_xlfn.IFERROR(VLOOKUP(Q5,Athletes,9,FALSE),"")</f>
      </c>
      <c r="S5" s="76"/>
      <c r="T5" s="76"/>
      <c r="U5" s="76"/>
      <c r="V5" s="76"/>
      <c r="W5" s="76"/>
      <c r="X5" s="76"/>
      <c r="Y5" s="76"/>
    </row>
    <row r="6" spans="1:25" ht="15">
      <c r="A6" s="29" t="s">
        <v>13</v>
      </c>
      <c r="B6" s="1" t="s">
        <v>11</v>
      </c>
      <c r="C6" s="140"/>
      <c r="D6" s="34">
        <f>_xlfn.IFERROR(VLOOKUP(C5,AthletesClub,11,FALSE),"")</f>
      </c>
      <c r="E6" s="140"/>
      <c r="F6" s="34">
        <f>_xlfn.IFERROR(VLOOKUP(E5,AthletesClub,11,FALSE),"")</f>
      </c>
      <c r="G6" s="140"/>
      <c r="H6" s="34">
        <f>_xlfn.IFERROR(VLOOKUP(G5,AthletesClub,11,FALSE),"")</f>
      </c>
      <c r="I6" s="140"/>
      <c r="J6" s="34">
        <f>_xlfn.IFERROR(VLOOKUP(I5,AthletesClub,11,FALSE),"")</f>
      </c>
      <c r="K6" s="140"/>
      <c r="L6" s="34">
        <f>_xlfn.IFERROR(VLOOKUP(K5,AthletesClub,11,FALSE),"")</f>
      </c>
      <c r="M6" s="140"/>
      <c r="N6" s="34">
        <f>_xlfn.IFERROR(VLOOKUP(M5,AthletesClub,11,FALSE),"")</f>
      </c>
      <c r="O6" s="140"/>
      <c r="P6" s="34">
        <f>_xlfn.IFERROR(VLOOKUP(O5,AthletesClub,11,FALSE),"")</f>
      </c>
      <c r="Q6" s="140"/>
      <c r="R6" s="34">
        <f>_xlfn.IFERROR(VLOOKUP(Q5,AthletesClub,11,FALSE),"")</f>
      </c>
      <c r="S6" s="75">
        <f>_xlfn.IFERROR(_xlfn.IFS(D6="Elgin AAC",8,F6="Elgin AAC",7,H6="Elgin AAC",6,J6="Elgin AAC",5,L6="Elgin AAC",4,N6="Elgin AAC",3,P6="Elgin AAC",2,R6="Elgin AAC",1),"")</f>
      </c>
      <c r="T6" s="75">
        <f>_xlfn.IFERROR(_xlfn.IFS(D6="East Sutherland",8,F6="East Sutherland",7,H6="East Sutherland",6,J6="East Sutherland",5,L6="East Sutherland",4,N6="East Sutherland",3,P6="East Sutherland",2,R6="East Sutherland",1),"")</f>
      </c>
      <c r="U6" s="75">
        <f>_xlfn.IFERROR(_xlfn.IFS(D6="Forres Harriers",8,F6="Forres Harriers",7,H6="Forres Harriers",6,J6="Forres Harriers",5,L6="Forres Harriers",4,N6="Forres Harriers",3,P6="Forres Harriers",2,R6="Forres Harriers",1),"")</f>
      </c>
      <c r="V6" s="75">
        <f>_xlfn.IFERROR(_xlfn.IFS(D6="Inverness Harriers",8,F6="Inverness Harriers",7,H6="Inverness Harriers",6,J6="Inverness Harriers",5,L6="Inverness Harriers",4,N6="Inverness Harriers",3,P6="Inverness Harriers",2,R6="Inverness Harriers",1),"")</f>
      </c>
      <c r="W6" s="75">
        <f>_xlfn.IFERROR(_xlfn.IFS(D6="Moray RR",8,F6="Moray RR",7,H6="Moray RR",6,J6="Moray RR",5,L6="Moray RR",4,N6="Moray RR",3,P6="Moray RR",2,R6="Moray RR",1),"")</f>
      </c>
      <c r="X6" s="75">
        <f>_xlfn.IFERROR(_xlfn.IFS(D6="Nairn AAC",8,F6="Nairn AAC",7,H6="Nairn AAC",6,J6="Nairn AAC",5,L6="Nairn AAC",4,N6="Nairn AAC",3,P6="Nairn AAC",2,R6="Nairn AAC",1),"")</f>
      </c>
      <c r="Y6" s="75">
        <f>_xlfn.IFERROR(_xlfn.IFS(D6="Ross County AC",8,F6="Ross County AC",7,H6="Ross County AC",6,J6="Ross County AC",5,L6="Ross County AC",4,N6="Ross County AC",3,P6="Ross County AC",2,R6="Ross County AC",1),"")</f>
      </c>
    </row>
    <row r="7" spans="1:25" ht="15.75" thickBot="1">
      <c r="A7" s="30"/>
      <c r="B7" s="3" t="s">
        <v>12</v>
      </c>
      <c r="C7" s="141"/>
      <c r="D7" s="36"/>
      <c r="E7" s="141"/>
      <c r="F7" s="36"/>
      <c r="G7" s="141"/>
      <c r="H7" s="36"/>
      <c r="I7" s="141"/>
      <c r="J7" s="36"/>
      <c r="K7" s="141"/>
      <c r="L7" s="36"/>
      <c r="M7" s="141"/>
      <c r="N7" s="36"/>
      <c r="O7" s="141"/>
      <c r="P7" s="36"/>
      <c r="Q7" s="141"/>
      <c r="R7" s="36"/>
      <c r="S7" s="78"/>
      <c r="T7" s="78"/>
      <c r="U7" s="78"/>
      <c r="V7" s="78"/>
      <c r="W7" s="78"/>
      <c r="X7" s="78"/>
      <c r="Y7" s="78"/>
    </row>
    <row r="8" spans="1:25" ht="15.75" thickBot="1">
      <c r="A8" s="28" t="s">
        <v>791</v>
      </c>
      <c r="B8" s="31" t="s">
        <v>10</v>
      </c>
      <c r="C8" s="33">
        <v>174</v>
      </c>
      <c r="D8" s="35" t="str">
        <f>_xlfn.IFERROR(VLOOKUP(C8,Athletes,9,FALSE),"")</f>
        <v>Kyle Wilkinson</v>
      </c>
      <c r="E8" s="33">
        <v>202</v>
      </c>
      <c r="F8" s="35" t="str">
        <f>_xlfn.IFERROR(VLOOKUP(E8,Athletes,9,FALSE),"")</f>
        <v>David Scott</v>
      </c>
      <c r="G8" s="33">
        <v>762</v>
      </c>
      <c r="H8" s="35" t="str">
        <f>_xlfn.IFERROR(VLOOKUP(G8,Athletes,9,FALSE),"")</f>
        <v>Alister MacKay</v>
      </c>
      <c r="I8" s="33">
        <v>452</v>
      </c>
      <c r="J8" s="35" t="str">
        <f>_xlfn.IFERROR(VLOOKUP(I8,Athletes,9,FALSE),"")</f>
        <v>Jack Dinsdale</v>
      </c>
      <c r="K8" s="33"/>
      <c r="L8" s="35">
        <f>_xlfn.IFERROR(VLOOKUP(K8,Athletes,9,FALSE),"")</f>
      </c>
      <c r="M8" s="33"/>
      <c r="N8" s="35">
        <f>_xlfn.IFERROR(VLOOKUP(M8,Athletes,9,FALSE),"")</f>
      </c>
      <c r="O8" s="33"/>
      <c r="P8" s="35">
        <f>_xlfn.IFERROR(VLOOKUP(O8,Athletes,9,FALSE),"")</f>
      </c>
      <c r="Q8" s="33"/>
      <c r="R8" s="35">
        <f>_xlfn.IFERROR(VLOOKUP(Q8,Athletes,9,FALSE),"")</f>
      </c>
      <c r="S8" s="76"/>
      <c r="T8" s="76"/>
      <c r="U8" s="76"/>
      <c r="V8" s="76"/>
      <c r="W8" s="76"/>
      <c r="X8" s="76"/>
      <c r="Y8" s="76"/>
    </row>
    <row r="9" spans="1:25" ht="15">
      <c r="A9" s="29" t="s">
        <v>9</v>
      </c>
      <c r="B9" s="1" t="s">
        <v>11</v>
      </c>
      <c r="C9" s="140"/>
      <c r="D9" s="34" t="str">
        <f>_xlfn.IFERROR(VLOOKUP(C8,AthletesClub,11,FALSE),"")</f>
        <v>Elgin AAC</v>
      </c>
      <c r="E9" s="140"/>
      <c r="F9" s="34" t="str">
        <f>_xlfn.IFERROR(VLOOKUP(E8,AthletesClub,11,FALSE),"")</f>
        <v>Forres Harriers</v>
      </c>
      <c r="G9" s="140"/>
      <c r="H9" s="34" t="str">
        <f>_xlfn.IFERROR(VLOOKUP(G8,AthletesClub,11,FALSE),"")</f>
        <v>Ross County AC</v>
      </c>
      <c r="I9" s="140"/>
      <c r="J9" s="34" t="str">
        <f>_xlfn.IFERROR(VLOOKUP(I8,AthletesClub,11,FALSE),"")</f>
        <v>Inverness Harriers</v>
      </c>
      <c r="K9" s="140"/>
      <c r="L9" s="34">
        <f>_xlfn.IFERROR(VLOOKUP(K8,AthletesClub,11,FALSE),"")</f>
      </c>
      <c r="M9" s="140"/>
      <c r="N9" s="34">
        <f>_xlfn.IFERROR(VLOOKUP(M8,AthletesClub,11,FALSE),"")</f>
      </c>
      <c r="O9" s="140"/>
      <c r="P9" s="34">
        <f>_xlfn.IFERROR(VLOOKUP(O8,AthletesClub,11,FALSE),"")</f>
      </c>
      <c r="Q9" s="140"/>
      <c r="R9" s="34">
        <f>_xlfn.IFERROR(VLOOKUP(Q8,AthletesClub,11,FALSE),"")</f>
      </c>
      <c r="S9" s="75">
        <f>_xlfn.IFERROR(_xlfn.IFS(D9="Elgin AAC",8,F9="Elgin AAC",7,H9="Elgin AAC",6,J9="Elgin AAC",5,L9="Elgin AAC",4,N9="Elgin AAC",3,P9="Elgin AAC",2,R9="Elgin AAC",1),"")</f>
        <v>8</v>
      </c>
      <c r="T9" s="75">
        <f>_xlfn.IFERROR(_xlfn.IFS(D9="East Sutherland",8,F9="East Sutherland",7,H9="East Sutherland",6,J9="East Sutherland",5,L9="East Sutherland",4,N9="East Sutherland",3,P9="East Sutherland",2,R9="East Sutherland",1),"")</f>
      </c>
      <c r="U9" s="75">
        <f>_xlfn.IFERROR(_xlfn.IFS(D9="Forres Harriers",8,F9="Forres Harriers",7,H9="Forres Harriers",6,J9="Forres Harriers",5,L9="Forres Harriers",4,N9="Forres Harriers",3,P9="Forres Harriers",2,R9="Forres Harriers",1),"")</f>
        <v>7</v>
      </c>
      <c r="V9" s="75">
        <f>_xlfn.IFERROR(_xlfn.IFS(D9="Inverness Harriers",8,F9="Inverness Harriers",7,H9="Inverness Harriers",6,J9="Inverness Harriers",5,L9="Inverness Harriers",4,N9="Inverness Harriers",3,P9="Inverness Harriers",2,R9="Inverness Harriers",1),"")</f>
        <v>5</v>
      </c>
      <c r="W9" s="75">
        <f>_xlfn.IFERROR(_xlfn.IFS(D9="Moray RR",8,F9="Moray RR",7,H9="Moray RR",6,J9="Moray RR",5,L9="Moray RR",4,N9="Moray RR",3,P9="Moray RR",2,R9="Moray RR",1),"")</f>
      </c>
      <c r="X9" s="75">
        <f>_xlfn.IFERROR(_xlfn.IFS(D9="Nairn AAC",8,F9="Nairn AAC",7,H9="Nairn AAC",6,J9="Nairn AAC",5,L9="Nairn AAC",4,N9="Nairn AAC",3,P9="Nairn AAC",2,R9="Nairn AAC",1),"")</f>
      </c>
      <c r="Y9" s="75">
        <f>_xlfn.IFERROR(_xlfn.IFS(D9="Ross County AC",8,F9="Ross County AC",7,H9="Ross County AC",6,J9="Ross County AC",5,L9="Ross County AC",4,N9="Ross County AC",3,P9="Ross County AC",2,R9="Ross County AC",1),"")</f>
        <v>6</v>
      </c>
    </row>
    <row r="10" spans="1:25" ht="15.75" thickBot="1">
      <c r="A10" s="187">
        <v>-2.9</v>
      </c>
      <c r="B10" s="3" t="s">
        <v>12</v>
      </c>
      <c r="C10" s="141"/>
      <c r="D10" s="36">
        <v>24.57</v>
      </c>
      <c r="E10" s="141"/>
      <c r="F10" s="36">
        <v>25.34</v>
      </c>
      <c r="G10" s="141"/>
      <c r="H10" s="36">
        <v>25.39</v>
      </c>
      <c r="I10" s="141"/>
      <c r="J10" s="36">
        <v>26.14</v>
      </c>
      <c r="K10" s="141"/>
      <c r="L10" s="36"/>
      <c r="M10" s="141"/>
      <c r="N10" s="36"/>
      <c r="O10" s="141"/>
      <c r="P10" s="36"/>
      <c r="Q10" s="141"/>
      <c r="R10" s="36"/>
      <c r="S10" s="76"/>
      <c r="T10" s="76"/>
      <c r="U10" s="76"/>
      <c r="V10" s="76"/>
      <c r="W10" s="76"/>
      <c r="X10" s="76"/>
      <c r="Y10" s="76"/>
    </row>
    <row r="11" spans="1:25" ht="15.75" thickBot="1">
      <c r="A11" s="28" t="str">
        <f>A8</f>
        <v>200m</v>
      </c>
      <c r="B11" s="31" t="s">
        <v>10</v>
      </c>
      <c r="C11" s="33">
        <v>135</v>
      </c>
      <c r="D11" s="35" t="str">
        <f>_xlfn.IFERROR(VLOOKUP(C11,Athletes,9,FALSE),"")</f>
        <v>Dean Murdoch</v>
      </c>
      <c r="E11" s="33">
        <v>466</v>
      </c>
      <c r="F11" s="35" t="str">
        <f>_xlfn.IFERROR(VLOOKUP(E11,Athletes,9,FALSE),"")</f>
        <v>Ewan Spink</v>
      </c>
      <c r="G11" s="33">
        <v>793</v>
      </c>
      <c r="H11" s="35" t="str">
        <f>_xlfn.IFERROR(VLOOKUP(G11,Athletes,9,FALSE),"")</f>
        <v>KyleSutherland</v>
      </c>
      <c r="I11" s="33"/>
      <c r="J11" s="35">
        <f>_xlfn.IFERROR(VLOOKUP(I11,Athletes,9,FALSE),"")</f>
      </c>
      <c r="K11" s="33"/>
      <c r="L11" s="35">
        <f>_xlfn.IFERROR(VLOOKUP(K11,Athletes,9,FALSE),"")</f>
      </c>
      <c r="M11" s="33"/>
      <c r="N11" s="35">
        <f>_xlfn.IFERROR(VLOOKUP(M11,Athletes,9,FALSE),"")</f>
      </c>
      <c r="O11" s="33"/>
      <c r="P11" s="35">
        <f>_xlfn.IFERROR(VLOOKUP(O11,Athletes,9,FALSE),"")</f>
      </c>
      <c r="Q11" s="33"/>
      <c r="R11" s="35">
        <f>_xlfn.IFERROR(VLOOKUP(Q11,Athletes,9,FALSE),"")</f>
      </c>
      <c r="S11" s="76"/>
      <c r="T11" s="76"/>
      <c r="U11" s="76"/>
      <c r="V11" s="76"/>
      <c r="W11" s="76"/>
      <c r="X11" s="76"/>
      <c r="Y11" s="76"/>
    </row>
    <row r="12" spans="1:25" ht="15">
      <c r="A12" s="29" t="s">
        <v>13</v>
      </c>
      <c r="B12" s="1" t="s">
        <v>11</v>
      </c>
      <c r="C12" s="140"/>
      <c r="D12" s="34" t="str">
        <f>_xlfn.IFERROR(VLOOKUP(C11,AthletesClub,11,FALSE),"")</f>
        <v>Elgin AAC</v>
      </c>
      <c r="E12" s="140"/>
      <c r="F12" s="34" t="str">
        <f>_xlfn.IFERROR(VLOOKUP(E11,AthletesClub,11,FALSE),"")</f>
        <v>Inverness Harriers</v>
      </c>
      <c r="G12" s="140"/>
      <c r="H12" s="34" t="str">
        <f>_xlfn.IFERROR(VLOOKUP(G11,AthletesClub,11,FALSE),"")</f>
        <v>Ross County AC</v>
      </c>
      <c r="I12" s="140"/>
      <c r="J12" s="34">
        <f>_xlfn.IFERROR(VLOOKUP(I11,AthletesClub,11,FALSE),"")</f>
      </c>
      <c r="K12" s="140"/>
      <c r="L12" s="34">
        <f>_xlfn.IFERROR(VLOOKUP(K11,AthletesClub,11,FALSE),"")</f>
      </c>
      <c r="M12" s="140"/>
      <c r="N12" s="34">
        <f>_xlfn.IFERROR(VLOOKUP(M11,AthletesClub,11,FALSE),"")</f>
      </c>
      <c r="O12" s="140"/>
      <c r="P12" s="34">
        <f>_xlfn.IFERROR(VLOOKUP(O11,AthletesClub,11,FALSE),"")</f>
      </c>
      <c r="Q12" s="140"/>
      <c r="R12" s="34">
        <f>_xlfn.IFERROR(VLOOKUP(Q11,AthletesClub,11,FALSE),"")</f>
      </c>
      <c r="S12" s="75">
        <f>_xlfn.IFERROR(_xlfn.IFS(D12="Elgin AAC",8,F12="Elgin AAC",7,H12="Elgin AAC",6,J12="Elgin AAC",5,L12="Elgin AAC",4,N12="Elgin AAC",3,P12="Elgin AAC",2,R12="Elgin AAC",1),"")</f>
        <v>8</v>
      </c>
      <c r="T12" s="75">
        <f>_xlfn.IFERROR(_xlfn.IFS(D12="East Sutherland",8,F12="East Sutherland",7,H12="East Sutherland",6,J12="East Sutherland",5,L12="East Sutherland",4,N12="East Sutherland",3,P12="East Sutherland",2,R12="East Sutherland",1),"")</f>
      </c>
      <c r="U12" s="75">
        <f>_xlfn.IFERROR(_xlfn.IFS(D12="Forres Harriers",8,F12="Forres Harriers",7,H12="Forres Harriers",6,J12="Forres Harriers",5,L12="Forres Harriers",4,N12="Forres Harriers",3,P12="Forres Harriers",2,R12="Forres Harriers",1),"")</f>
      </c>
      <c r="V12" s="75">
        <f>_xlfn.IFERROR(_xlfn.IFS(D12="Inverness Harriers",8,F12="Inverness Harriers",7,H12="Inverness Harriers",6,J12="Inverness Harriers",5,L12="Inverness Harriers",4,N12="Inverness Harriers",3,P12="Inverness Harriers",2,R12="Inverness Harriers",1),"")</f>
        <v>7</v>
      </c>
      <c r="W12" s="75">
        <f>_xlfn.IFERROR(_xlfn.IFS(D12="Moray RR",8,F12="Moray RR",7,H12="Moray RR",6,J12="Moray RR",5,L12="Moray RR",4,N12="Moray RR",3,P12="Moray RR",2,R12="Moray RR",1),"")</f>
      </c>
      <c r="X12" s="75">
        <f>_xlfn.IFERROR(_xlfn.IFS(D12="Nairn AAC",8,F12="Nairn AAC",7,H12="Nairn AAC",6,J12="Nairn AAC",5,L12="Nairn AAC",4,N12="Nairn AAC",3,P12="Nairn AAC",2,R12="Nairn AAC",1),"")</f>
      </c>
      <c r="Y12" s="75">
        <f>_xlfn.IFERROR(_xlfn.IFS(D12="Ross County AC",8,F12="Ross County AC",7,H12="Ross County AC",6,J12="Ross County AC",5,L12="Ross County AC",4,N12="Ross County AC",3,P12="Ross County AC",2,R12="Ross County AC",1),"")</f>
        <v>6</v>
      </c>
    </row>
    <row r="13" spans="1:25" ht="15.75" thickBot="1">
      <c r="A13" s="187">
        <v>-4.5</v>
      </c>
      <c r="B13" s="3" t="s">
        <v>12</v>
      </c>
      <c r="C13" s="141"/>
      <c r="D13" s="36">
        <v>26.59</v>
      </c>
      <c r="E13" s="141"/>
      <c r="F13" s="36">
        <v>27.28</v>
      </c>
      <c r="G13" s="141"/>
      <c r="H13" s="36">
        <v>28.03</v>
      </c>
      <c r="I13" s="141"/>
      <c r="J13" s="36"/>
      <c r="K13" s="141"/>
      <c r="L13" s="36"/>
      <c r="M13" s="141"/>
      <c r="N13" s="36"/>
      <c r="O13" s="141"/>
      <c r="P13" s="36"/>
      <c r="Q13" s="141"/>
      <c r="R13" s="36"/>
      <c r="S13" s="78"/>
      <c r="T13" s="78"/>
      <c r="U13" s="78"/>
      <c r="V13" s="78"/>
      <c r="W13" s="78"/>
      <c r="X13" s="78"/>
      <c r="Y13" s="78"/>
    </row>
    <row r="14" spans="1:25" ht="15.75" thickBot="1">
      <c r="A14" s="28" t="s">
        <v>792</v>
      </c>
      <c r="B14" s="31" t="s">
        <v>10</v>
      </c>
      <c r="C14" s="33">
        <v>773</v>
      </c>
      <c r="D14" s="35" t="str">
        <f>_xlfn.IFERROR(VLOOKUP(C14,Athletes,9,FALSE),"")</f>
        <v>DannyMcPake</v>
      </c>
      <c r="E14" s="33">
        <v>458</v>
      </c>
      <c r="F14" s="35" t="str">
        <f>_xlfn.IFERROR(VLOOKUP(E14,Athletes,9,FALSE),"")</f>
        <v>Gordon Manson</v>
      </c>
      <c r="G14" s="33"/>
      <c r="H14" s="35">
        <f>_xlfn.IFERROR(VLOOKUP(G14,Athletes,9,FALSE),"")</f>
      </c>
      <c r="I14" s="33"/>
      <c r="J14" s="35">
        <f>_xlfn.IFERROR(VLOOKUP(I14,Athletes,9,FALSE),"")</f>
      </c>
      <c r="K14" s="33"/>
      <c r="L14" s="35">
        <f>_xlfn.IFERROR(VLOOKUP(K14,Athletes,9,FALSE),"")</f>
      </c>
      <c r="M14" s="33"/>
      <c r="N14" s="35">
        <f>_xlfn.IFERROR(VLOOKUP(M14,Athletes,9,FALSE),"")</f>
      </c>
      <c r="O14" s="33"/>
      <c r="P14" s="35">
        <f>_xlfn.IFERROR(VLOOKUP(O14,Athletes,9,FALSE),"")</f>
      </c>
      <c r="Q14" s="33"/>
      <c r="R14" s="35">
        <f>_xlfn.IFERROR(VLOOKUP(Q14,Athletes,9,FALSE),"")</f>
      </c>
      <c r="S14" s="76"/>
      <c r="T14" s="76"/>
      <c r="U14" s="76"/>
      <c r="V14" s="76"/>
      <c r="W14" s="76"/>
      <c r="X14" s="76"/>
      <c r="Y14" s="76"/>
    </row>
    <row r="15" spans="1:25" ht="15">
      <c r="A15" s="29" t="s">
        <v>9</v>
      </c>
      <c r="B15" s="1" t="s">
        <v>11</v>
      </c>
      <c r="C15" s="140"/>
      <c r="D15" s="34" t="str">
        <f>_xlfn.IFERROR(VLOOKUP(C14,AthletesClub,11,FALSE),"")</f>
        <v>Ross County AC</v>
      </c>
      <c r="E15" s="140"/>
      <c r="F15" s="34" t="str">
        <f>_xlfn.IFERROR(VLOOKUP(E14,AthletesClub,11,FALSE),"")</f>
        <v>Inverness Harriers</v>
      </c>
      <c r="G15" s="140"/>
      <c r="H15" s="34">
        <f>_xlfn.IFERROR(VLOOKUP(G14,AthletesClub,11,FALSE),"")</f>
      </c>
      <c r="I15" s="140"/>
      <c r="J15" s="34">
        <f>_xlfn.IFERROR(VLOOKUP(I14,AthletesClub,11,FALSE),"")</f>
      </c>
      <c r="K15" s="140"/>
      <c r="L15" s="34">
        <f>_xlfn.IFERROR(VLOOKUP(K14,AthletesClub,11,FALSE),"")</f>
      </c>
      <c r="M15" s="140"/>
      <c r="N15" s="34">
        <f>_xlfn.IFERROR(VLOOKUP(M14,AthletesClub,11,FALSE),"")</f>
      </c>
      <c r="O15" s="140"/>
      <c r="P15" s="34">
        <f>_xlfn.IFERROR(VLOOKUP(O14,AthletesClub,11,FALSE),"")</f>
      </c>
      <c r="Q15" s="140"/>
      <c r="R15" s="34">
        <f>_xlfn.IFERROR(VLOOKUP(Q14,AthletesClub,11,FALSE),"")</f>
      </c>
      <c r="S15" s="75">
        <f>_xlfn.IFERROR(_xlfn.IFS(D15="Elgin AAC",8,F15="Elgin AAC",7,H15="Elgin AAC",6,J15="Elgin AAC",5,L15="Elgin AAC",4,N15="Elgin AAC",3,P15="Elgin AAC",2,R15="Elgin AAC",1),"")</f>
      </c>
      <c r="T15" s="75">
        <f>_xlfn.IFERROR(_xlfn.IFS(D15="East Sutherland",8,F15="East Sutherland",7,H15="East Sutherland",6,J15="East Sutherland",5,L15="East Sutherland",4,N15="East Sutherland",3,P15="East Sutherland",2,R15="East Sutherland",1),"")</f>
      </c>
      <c r="U15" s="75">
        <f>_xlfn.IFERROR(_xlfn.IFS(D15="Forres Harriers",8,F15="Forres Harriers",7,H15="Forres Harriers",6,J15="Forres Harriers",5,L15="Forres Harriers",4,N15="Forres Harriers",3,P15="Forres Harriers",2,R15="Forres Harriers",1),"")</f>
      </c>
      <c r="V15" s="75">
        <f>_xlfn.IFERROR(_xlfn.IFS(D15="Inverness Harriers",8,F15="Inverness Harriers",7,H15="Inverness Harriers",6,J15="Inverness Harriers",5,L15="Inverness Harriers",4,N15="Inverness Harriers",3,P15="Inverness Harriers",2,R15="Inverness Harriers",1),"")</f>
        <v>7</v>
      </c>
      <c r="W15" s="75">
        <f>_xlfn.IFERROR(_xlfn.IFS(D15="Moray RR",8,F15="Moray RR",7,H15="Moray RR",6,J15="Moray RR",5,L15="Moray RR",4,N15="Moray RR",3,P15="Moray RR",2,R15="Moray RR",1),"")</f>
      </c>
      <c r="X15" s="75">
        <f>_xlfn.IFERROR(_xlfn.IFS(D15="Nairn AAC",8,F15="Nairn AAC",7,H15="Nairn AAC",6,J15="Nairn AAC",5,L15="Nairn AAC",4,N15="Nairn AAC",3,P15="Nairn AAC",2,R15="Nairn AAC",1),"")</f>
      </c>
      <c r="Y15" s="75">
        <f>_xlfn.IFERROR(_xlfn.IFS(D15="Ross County AC",8,F15="Ross County AC",7,H15="Ross County AC",6,J15="Ross County AC",5,L15="Ross County AC",4,N15="Ross County AC",3,P15="Ross County AC",2,R15="Ross County AC",1),"")</f>
        <v>8</v>
      </c>
    </row>
    <row r="16" spans="1:25" ht="15.75" thickBot="1">
      <c r="A16" s="30"/>
      <c r="B16" s="3" t="s">
        <v>12</v>
      </c>
      <c r="C16" s="141"/>
      <c r="D16" s="36" t="s">
        <v>983</v>
      </c>
      <c r="E16" s="141"/>
      <c r="F16" s="36" t="s">
        <v>906</v>
      </c>
      <c r="G16" s="141"/>
      <c r="H16" s="36"/>
      <c r="I16" s="141"/>
      <c r="J16" s="36"/>
      <c r="K16" s="141"/>
      <c r="L16" s="36"/>
      <c r="M16" s="141"/>
      <c r="N16" s="36"/>
      <c r="O16" s="141"/>
      <c r="P16" s="36"/>
      <c r="Q16" s="141"/>
      <c r="R16" s="36"/>
      <c r="S16" s="76"/>
      <c r="T16" s="76"/>
      <c r="U16" s="76"/>
      <c r="V16" s="76"/>
      <c r="W16" s="76"/>
      <c r="X16" s="76"/>
      <c r="Y16" s="76"/>
    </row>
    <row r="17" spans="1:25" ht="15.75" thickBot="1">
      <c r="A17" s="28" t="str">
        <f>A14</f>
        <v>800m</v>
      </c>
      <c r="B17" s="31" t="s">
        <v>10</v>
      </c>
      <c r="C17" s="33">
        <v>793</v>
      </c>
      <c r="D17" s="35" t="str">
        <f>_xlfn.IFERROR(VLOOKUP(C17,Athletes,9,FALSE),"")</f>
        <v>KyleSutherland</v>
      </c>
      <c r="E17" s="33">
        <v>466</v>
      </c>
      <c r="F17" s="35" t="str">
        <f>_xlfn.IFERROR(VLOOKUP(E17,Athletes,9,FALSE),"")</f>
        <v>Ewan Spink</v>
      </c>
      <c r="G17" s="33"/>
      <c r="H17" s="35">
        <f>_xlfn.IFERROR(VLOOKUP(G17,Athletes,9,FALSE),"")</f>
      </c>
      <c r="I17" s="33"/>
      <c r="J17" s="35">
        <f>_xlfn.IFERROR(VLOOKUP(I17,Athletes,9,FALSE),"")</f>
      </c>
      <c r="K17" s="33"/>
      <c r="L17" s="35">
        <f>_xlfn.IFERROR(VLOOKUP(K17,Athletes,9,FALSE),"")</f>
      </c>
      <c r="M17" s="33"/>
      <c r="N17" s="35">
        <f>_xlfn.IFERROR(VLOOKUP(M17,Athletes,9,FALSE),"")</f>
      </c>
      <c r="O17" s="33"/>
      <c r="P17" s="35">
        <f>_xlfn.IFERROR(VLOOKUP(O17,Athletes,9,FALSE),"")</f>
      </c>
      <c r="Q17" s="33"/>
      <c r="R17" s="35">
        <f>_xlfn.IFERROR(VLOOKUP(Q17,Athletes,9,FALSE),"")</f>
      </c>
      <c r="S17" s="76"/>
      <c r="T17" s="76"/>
      <c r="U17" s="76"/>
      <c r="V17" s="76"/>
      <c r="W17" s="76"/>
      <c r="X17" s="76"/>
      <c r="Y17" s="76"/>
    </row>
    <row r="18" spans="1:25" ht="15">
      <c r="A18" s="29" t="s">
        <v>13</v>
      </c>
      <c r="B18" s="1" t="s">
        <v>11</v>
      </c>
      <c r="C18" s="140"/>
      <c r="D18" s="34" t="str">
        <f>_xlfn.IFERROR(VLOOKUP(C17,AthletesClub,11,FALSE),"")</f>
        <v>Ross County AC</v>
      </c>
      <c r="E18" s="140"/>
      <c r="F18" s="34" t="str">
        <f>_xlfn.IFERROR(VLOOKUP(E17,AthletesClub,11,FALSE),"")</f>
        <v>Inverness Harriers</v>
      </c>
      <c r="G18" s="140"/>
      <c r="H18" s="34">
        <f>_xlfn.IFERROR(VLOOKUP(G17,AthletesClub,11,FALSE),"")</f>
      </c>
      <c r="I18" s="140"/>
      <c r="J18" s="34">
        <f>_xlfn.IFERROR(VLOOKUP(I17,AthletesClub,11,FALSE),"")</f>
      </c>
      <c r="K18" s="140"/>
      <c r="L18" s="34">
        <f>_xlfn.IFERROR(VLOOKUP(K17,AthletesClub,11,FALSE),"")</f>
      </c>
      <c r="M18" s="140"/>
      <c r="N18" s="34">
        <f>_xlfn.IFERROR(VLOOKUP(M17,AthletesClub,11,FALSE),"")</f>
      </c>
      <c r="O18" s="140"/>
      <c r="P18" s="34">
        <f>_xlfn.IFERROR(VLOOKUP(O17,AthletesClub,11,FALSE),"")</f>
      </c>
      <c r="Q18" s="140"/>
      <c r="R18" s="34">
        <f>_xlfn.IFERROR(VLOOKUP(Q17,AthletesClub,11,FALSE),"")</f>
      </c>
      <c r="S18" s="75">
        <f>_xlfn.IFERROR(_xlfn.IFS(D18="Elgin AAC",8,F18="Elgin AAC",7,H18="Elgin AAC",6,J18="Elgin AAC",5,L18="Elgin AAC",4,N18="Elgin AAC",3,P18="Elgin AAC",2,R18="Elgin AAC",1),"")</f>
      </c>
      <c r="T18" s="75">
        <f>_xlfn.IFERROR(_xlfn.IFS(D18="East Sutherland",8,F18="East Sutherland",7,H18="East Sutherland",6,J18="East Sutherland",5,L18="East Sutherland",4,N18="East Sutherland",3,P18="East Sutherland",2,R18="East Sutherland",1),"")</f>
      </c>
      <c r="U18" s="75">
        <f>_xlfn.IFERROR(_xlfn.IFS(D18="Forres Harriers",8,F18="Forres Harriers",7,H18="Forres Harriers",6,J18="Forres Harriers",5,L18="Forres Harriers",4,N18="Forres Harriers",3,P18="Forres Harriers",2,R18="Forres Harriers",1),"")</f>
      </c>
      <c r="V18" s="75">
        <f>_xlfn.IFERROR(_xlfn.IFS(D18="Inverness Harriers",8,F18="Inverness Harriers",7,H18="Inverness Harriers",6,J18="Inverness Harriers",5,L18="Inverness Harriers",4,N18="Inverness Harriers",3,P18="Inverness Harriers",2,R18="Inverness Harriers",1),"")</f>
        <v>7</v>
      </c>
      <c r="W18" s="75">
        <f>_xlfn.IFERROR(_xlfn.IFS(D18="Moray RR",8,F18="Moray RR",7,H18="Moray RR",6,J18="Moray RR",5,L18="Moray RR",4,N18="Moray RR",3,P18="Moray RR",2,R18="Moray RR",1),"")</f>
      </c>
      <c r="X18" s="75">
        <f>_xlfn.IFERROR(_xlfn.IFS(D18="Nairn AAC",8,F18="Nairn AAC",7,H18="Nairn AAC",6,J18="Nairn AAC",5,L18="Nairn AAC",4,N18="Nairn AAC",3,P18="Nairn AAC",2,R18="Nairn AAC",1),"")</f>
      </c>
      <c r="Y18" s="75">
        <f>_xlfn.IFERROR(_xlfn.IFS(D18="Ross County AC",8,F18="Ross County AC",7,H18="Ross County AC",6,J18="Ross County AC",5,L18="Ross County AC",4,N18="Ross County AC",3,P18="Ross County AC",2,R18="Ross County AC",1),"")</f>
        <v>8</v>
      </c>
    </row>
    <row r="19" spans="1:25" ht="15.75" thickBot="1">
      <c r="A19" s="30"/>
      <c r="B19" s="3" t="s">
        <v>12</v>
      </c>
      <c r="C19" s="141"/>
      <c r="D19" s="36" t="s">
        <v>984</v>
      </c>
      <c r="E19" s="141"/>
      <c r="F19" s="36" t="s">
        <v>1125</v>
      </c>
      <c r="G19" s="141"/>
      <c r="H19" s="36"/>
      <c r="I19" s="141"/>
      <c r="J19" s="36"/>
      <c r="K19" s="141"/>
      <c r="L19" s="36"/>
      <c r="M19" s="141"/>
      <c r="N19" s="36"/>
      <c r="O19" s="141"/>
      <c r="P19" s="36"/>
      <c r="Q19" s="141"/>
      <c r="R19" s="36"/>
      <c r="S19" s="78"/>
      <c r="T19" s="78"/>
      <c r="U19" s="78"/>
      <c r="V19" s="78"/>
      <c r="W19" s="78"/>
      <c r="X19" s="78"/>
      <c r="Y19" s="78"/>
    </row>
    <row r="20" spans="1:25" ht="15.75" thickBot="1">
      <c r="A20" s="28" t="s">
        <v>795</v>
      </c>
      <c r="B20" s="2" t="s">
        <v>10</v>
      </c>
      <c r="C20" s="33">
        <v>762</v>
      </c>
      <c r="D20" s="35" t="str">
        <f>_xlfn.IFERROR(VLOOKUP(C20,Athletes,9,FALSE),"")</f>
        <v>Alister MacKay</v>
      </c>
      <c r="E20" s="33">
        <v>455</v>
      </c>
      <c r="F20" s="35" t="str">
        <f>_xlfn.IFERROR(VLOOKUP(E20,Athletes,9,FALSE),"")</f>
        <v>Victor Jude-eze</v>
      </c>
      <c r="G20" s="33">
        <v>135</v>
      </c>
      <c r="H20" s="35" t="str">
        <f>_xlfn.IFERROR(VLOOKUP(G20,Athletes,9,FALSE),"")</f>
        <v>Dean Murdoch</v>
      </c>
      <c r="I20" s="33">
        <v>631</v>
      </c>
      <c r="J20" s="35" t="str">
        <f>_xlfn.IFERROR(VLOOKUP(I20,Athletes,9,FALSE),"")</f>
        <v>William Hodi</v>
      </c>
      <c r="K20" s="33"/>
      <c r="L20" s="35">
        <f>_xlfn.IFERROR(VLOOKUP(K20,Athletes,9,FALSE),"")</f>
      </c>
      <c r="M20" s="33"/>
      <c r="N20" s="35">
        <f>_xlfn.IFERROR(VLOOKUP(M20,Athletes,9,FALSE),"")</f>
      </c>
      <c r="O20" s="33"/>
      <c r="P20" s="35">
        <f>_xlfn.IFERROR(VLOOKUP(O20,Athletes,9,FALSE),"")</f>
      </c>
      <c r="Q20" s="33"/>
      <c r="R20" s="35">
        <f>_xlfn.IFERROR(VLOOKUP(Q20,Athletes,9,FALSE),"")</f>
      </c>
      <c r="S20" s="76"/>
      <c r="T20" s="76"/>
      <c r="U20" s="76"/>
      <c r="V20" s="76"/>
      <c r="W20" s="76"/>
      <c r="X20" s="76"/>
      <c r="Y20" s="76"/>
    </row>
    <row r="21" spans="1:25" ht="15">
      <c r="A21" s="29" t="s">
        <v>9</v>
      </c>
      <c r="B21" s="1" t="s">
        <v>11</v>
      </c>
      <c r="C21" s="140"/>
      <c r="D21" s="34" t="str">
        <f>_xlfn.IFERROR(VLOOKUP(C20,AthletesClub,11,FALSE),"")</f>
        <v>Ross County AC</v>
      </c>
      <c r="E21" s="140"/>
      <c r="F21" s="34" t="str">
        <f>_xlfn.IFERROR(VLOOKUP(E20,AthletesClub,11,FALSE),"")</f>
        <v>Inverness Harriers</v>
      </c>
      <c r="G21" s="140"/>
      <c r="H21" s="34" t="str">
        <f>_xlfn.IFERROR(VLOOKUP(G20,AthletesClub,11,FALSE),"")</f>
        <v>Elgin AAC</v>
      </c>
      <c r="I21" s="140"/>
      <c r="J21" s="34" t="str">
        <f>_xlfn.IFERROR(VLOOKUP(I20,AthletesClub,11,FALSE),"")</f>
        <v>Nairn AAC</v>
      </c>
      <c r="K21" s="140"/>
      <c r="L21" s="34">
        <f>_xlfn.IFERROR(VLOOKUP(K20,AthletesClub,11,FALSE),"")</f>
      </c>
      <c r="M21" s="140"/>
      <c r="N21" s="34">
        <f>_xlfn.IFERROR(VLOOKUP(M20,AthletesClub,11,FALSE),"")</f>
      </c>
      <c r="O21" s="140"/>
      <c r="P21" s="34">
        <f>_xlfn.IFERROR(VLOOKUP(O20,AthletesClub,11,FALSE),"")</f>
      </c>
      <c r="Q21" s="140"/>
      <c r="R21" s="34">
        <f>_xlfn.IFERROR(VLOOKUP(Q20,AthletesClub,11,FALSE),"")</f>
      </c>
      <c r="S21" s="75">
        <f>_xlfn.IFERROR(_xlfn.IFS(D21="Elgin AAC",8,F21="Elgin AAC",7,H21="Elgin AAC",6,J21="Elgin AAC",5,L21="Elgin AAC",4,N21="Elgin AAC",3,P21="Elgin AAC",2,R21="Elgin AAC",1),"")</f>
        <v>6</v>
      </c>
      <c r="T21" s="75">
        <f>_xlfn.IFERROR(_xlfn.IFS(D21="East Sutherland",8,F21="East Sutherland",7,H21="East Sutherland",6,J21="East Sutherland",5,L21="East Sutherland",4,N21="East Sutherland",3,P21="East Sutherland",2,R21="East Sutherland",1),"")</f>
      </c>
      <c r="U21" s="75">
        <f>_xlfn.IFERROR(_xlfn.IFS(D21="Forres Harriers",8,F21="Forres Harriers",7,H21="Forres Harriers",6,J21="Forres Harriers",5,L21="Forres Harriers",4,N21="Forres Harriers",3,P21="Forres Harriers",2,R21="Forres Harriers",1),"")</f>
      </c>
      <c r="V21" s="75">
        <f>_xlfn.IFERROR(_xlfn.IFS(D21="Inverness Harriers",8,F21="Inverness Harriers",7,H21="Inverness Harriers",6,J21="Inverness Harriers",5,L21="Inverness Harriers",4,N21="Inverness Harriers",3,P21="Inverness Harriers",2,R21="Inverness Harriers",1),"")</f>
        <v>7</v>
      </c>
      <c r="W21" s="75">
        <f>_xlfn.IFERROR(_xlfn.IFS(D21="Moray RR",8,F21="Moray RR",7,H21="Moray RR",6,J21="Moray RR",5,L21="Moray RR",4,N21="Moray RR",3,P21="Moray RR",2,R21="Moray RR",1),"")</f>
      </c>
      <c r="X21" s="75">
        <f>_xlfn.IFERROR(_xlfn.IFS(D21="Nairn AAC",8,F21="Nairn AAC",7,H21="Nairn AAC",6,J21="Nairn AAC",5,L21="Nairn AAC",4,N21="Nairn AAC",3,P21="Nairn AAC",2,R21="Nairn AAC",1),"")</f>
        <v>5</v>
      </c>
      <c r="Y21" s="75">
        <f>_xlfn.IFERROR(_xlfn.IFS(D21="Ross County AC",8,F21="Ross County AC",7,H21="Ross County AC",6,J21="Ross County AC",5,L21="Ross County AC",4,N21="Ross County AC",3,P21="Ross County AC",2,R21="Ross County AC",1),"")</f>
        <v>8</v>
      </c>
    </row>
    <row r="22" spans="1:25" ht="15.75" thickBot="1">
      <c r="A22" s="30"/>
      <c r="B22" s="3" t="s">
        <v>12</v>
      </c>
      <c r="C22" s="141"/>
      <c r="D22" s="36" t="s">
        <v>1115</v>
      </c>
      <c r="E22" s="141"/>
      <c r="F22" s="36" t="s">
        <v>1116</v>
      </c>
      <c r="G22" s="141"/>
      <c r="H22" s="36" t="s">
        <v>1117</v>
      </c>
      <c r="I22" s="141"/>
      <c r="J22" s="36" t="s">
        <v>1118</v>
      </c>
      <c r="K22" s="141"/>
      <c r="L22" s="36"/>
      <c r="M22" s="141"/>
      <c r="N22" s="36"/>
      <c r="O22" s="141"/>
      <c r="P22" s="36"/>
      <c r="Q22" s="141"/>
      <c r="R22" s="36"/>
      <c r="S22" s="76"/>
      <c r="T22" s="76"/>
      <c r="U22" s="76"/>
      <c r="V22" s="76"/>
      <c r="W22" s="76"/>
      <c r="X22" s="76"/>
      <c r="Y22" s="76"/>
    </row>
    <row r="23" spans="1:25" ht="15.75" thickBot="1">
      <c r="A23" s="28" t="str">
        <f>A20</f>
        <v>Javelin</v>
      </c>
      <c r="B23" s="2" t="s">
        <v>10</v>
      </c>
      <c r="C23" s="33">
        <v>458</v>
      </c>
      <c r="D23" s="35" t="str">
        <f>_xlfn.IFERROR(VLOOKUP(C23,Athletes,9,FALSE),"")</f>
        <v>Gordon Manson</v>
      </c>
      <c r="E23" s="33">
        <v>773</v>
      </c>
      <c r="F23" s="35" t="str">
        <f>_xlfn.IFERROR(VLOOKUP(E23,Athletes,9,FALSE),"")</f>
        <v>DannyMcPake</v>
      </c>
      <c r="G23" s="33">
        <v>174</v>
      </c>
      <c r="H23" s="35" t="str">
        <f>_xlfn.IFERROR(VLOOKUP(G23,Athletes,9,FALSE),"")</f>
        <v>Kyle Wilkinson</v>
      </c>
      <c r="I23" s="33"/>
      <c r="J23" s="35">
        <f>_xlfn.IFERROR(VLOOKUP(I23,Athletes,9,FALSE),"")</f>
      </c>
      <c r="K23" s="33"/>
      <c r="L23" s="35">
        <f>_xlfn.IFERROR(VLOOKUP(K23,Athletes,9,FALSE),"")</f>
      </c>
      <c r="M23" s="33"/>
      <c r="N23" s="35">
        <f>_xlfn.IFERROR(VLOOKUP(M23,Athletes,9,FALSE),"")</f>
      </c>
      <c r="O23" s="33"/>
      <c r="P23" s="35">
        <f>_xlfn.IFERROR(VLOOKUP(O23,Athletes,9,FALSE),"")</f>
      </c>
      <c r="Q23" s="33"/>
      <c r="R23" s="35">
        <f>_xlfn.IFERROR(VLOOKUP(Q23,Athletes,9,FALSE),"")</f>
      </c>
      <c r="S23" s="76"/>
      <c r="T23" s="76"/>
      <c r="U23" s="76"/>
      <c r="V23" s="76"/>
      <c r="W23" s="76"/>
      <c r="X23" s="76"/>
      <c r="Y23" s="76"/>
    </row>
    <row r="24" spans="1:25" ht="15">
      <c r="A24" s="29" t="s">
        <v>13</v>
      </c>
      <c r="B24" s="1" t="s">
        <v>11</v>
      </c>
      <c r="C24" s="140"/>
      <c r="D24" s="34" t="str">
        <f>_xlfn.IFERROR(VLOOKUP(C23,AthletesClub,11,FALSE),"")</f>
        <v>Inverness Harriers</v>
      </c>
      <c r="E24" s="140"/>
      <c r="F24" s="34" t="str">
        <f>_xlfn.IFERROR(VLOOKUP(E23,AthletesClub,11,FALSE),"")</f>
        <v>Ross County AC</v>
      </c>
      <c r="G24" s="140"/>
      <c r="H24" s="34" t="str">
        <f>_xlfn.IFERROR(VLOOKUP(G23,AthletesClub,11,FALSE),"")</f>
        <v>Elgin AAC</v>
      </c>
      <c r="I24" s="140"/>
      <c r="J24" s="34">
        <f>_xlfn.IFERROR(VLOOKUP(I23,AthletesClub,11,FALSE),"")</f>
      </c>
      <c r="K24" s="140"/>
      <c r="L24" s="34">
        <f>_xlfn.IFERROR(VLOOKUP(K23,AthletesClub,11,FALSE),"")</f>
      </c>
      <c r="M24" s="140"/>
      <c r="N24" s="34">
        <f>_xlfn.IFERROR(VLOOKUP(M23,AthletesClub,11,FALSE),"")</f>
      </c>
      <c r="O24" s="140"/>
      <c r="P24" s="34">
        <f>_xlfn.IFERROR(VLOOKUP(O23,AthletesClub,11,FALSE),"")</f>
      </c>
      <c r="Q24" s="140"/>
      <c r="R24" s="34">
        <f>_xlfn.IFERROR(VLOOKUP(Q23,AthletesClub,11,FALSE),"")</f>
      </c>
      <c r="S24" s="75">
        <f>_xlfn.IFERROR(_xlfn.IFS(D24="Elgin AAC",8,F24="Elgin AAC",7,H24="Elgin AAC",6,J24="Elgin AAC",5,L24="Elgin AAC",4,N24="Elgin AAC",3,P24="Elgin AAC",2,R24="Elgin AAC",1),"")</f>
        <v>6</v>
      </c>
      <c r="T24" s="75">
        <f>_xlfn.IFERROR(_xlfn.IFS(D24="East Sutherland",8,F24="East Sutherland",7,H24="East Sutherland",6,J24="East Sutherland",5,L24="East Sutherland",4,N24="East Sutherland",3,P24="East Sutherland",2,R24="East Sutherland",1),"")</f>
      </c>
      <c r="U24" s="75">
        <f>_xlfn.IFERROR(_xlfn.IFS(D24="Forres Harriers",8,F24="Forres Harriers",7,H24="Forres Harriers",6,J24="Forres Harriers",5,L24="Forres Harriers",4,N24="Forres Harriers",3,P24="Forres Harriers",2,R24="Forres Harriers",1),"")</f>
      </c>
      <c r="V24" s="75">
        <f>_xlfn.IFERROR(_xlfn.IFS(D24="Inverness Harriers",8,F24="Inverness Harriers",7,H24="Inverness Harriers",6,J24="Inverness Harriers",5,L24="Inverness Harriers",4,N24="Inverness Harriers",3,P24="Inverness Harriers",2,R24="Inverness Harriers",1),"")</f>
        <v>8</v>
      </c>
      <c r="W24" s="75">
        <f>_xlfn.IFERROR(_xlfn.IFS(D24="Moray RR",8,F24="Moray RR",7,H24="Moray RR",6,J24="Moray RR",5,L24="Moray RR",4,N24="Moray RR",3,P24="Moray RR",2,R24="Moray RR",1),"")</f>
      </c>
      <c r="X24" s="75">
        <f>_xlfn.IFERROR(_xlfn.IFS(D24="Nairn AAC",8,F24="Nairn AAC",7,H24="Nairn AAC",6,J24="Nairn AAC",5,L24="Nairn AAC",4,N24="Nairn AAC",3,P24="Nairn AAC",2,R24="Nairn AAC",1),"")</f>
      </c>
      <c r="Y24" s="75">
        <f>_xlfn.IFERROR(_xlfn.IFS(D24="Ross County AC",8,F24="Ross County AC",7,H24="Ross County AC",6,J24="Ross County AC",5,L24="Ross County AC",4,N24="Ross County AC",3,P24="Ross County AC",2,R24="Ross County AC",1),"")</f>
        <v>7</v>
      </c>
    </row>
    <row r="25" spans="1:25" ht="15.75" thickBot="1">
      <c r="A25" s="30"/>
      <c r="B25" s="3" t="s">
        <v>12</v>
      </c>
      <c r="C25" s="141"/>
      <c r="D25" s="36" t="s">
        <v>1119</v>
      </c>
      <c r="E25" s="141"/>
      <c r="F25" s="36" t="s">
        <v>1120</v>
      </c>
      <c r="G25" s="141"/>
      <c r="H25" s="36" t="s">
        <v>1121</v>
      </c>
      <c r="I25" s="141"/>
      <c r="J25" s="36"/>
      <c r="K25" s="141"/>
      <c r="L25" s="36"/>
      <c r="M25" s="141"/>
      <c r="N25" s="36"/>
      <c r="O25" s="141"/>
      <c r="P25" s="36"/>
      <c r="Q25" s="141"/>
      <c r="R25" s="36"/>
      <c r="S25" s="78"/>
      <c r="T25" s="78"/>
      <c r="U25" s="78"/>
      <c r="V25" s="78"/>
      <c r="W25" s="78"/>
      <c r="X25" s="78"/>
      <c r="Y25" s="78"/>
    </row>
    <row r="26" spans="1:25" ht="15.75" thickBot="1">
      <c r="A26" s="28" t="s">
        <v>841</v>
      </c>
      <c r="B26" s="2" t="s">
        <v>10</v>
      </c>
      <c r="C26" s="33">
        <v>631</v>
      </c>
      <c r="D26" s="35" t="str">
        <f>_xlfn.IFERROR(VLOOKUP(C26,Athletes,9,FALSE),"")</f>
        <v>William Hodi</v>
      </c>
      <c r="E26" s="33">
        <v>202</v>
      </c>
      <c r="F26" s="35" t="str">
        <f>_xlfn.IFERROR(VLOOKUP(E26,Athletes,9,FALSE),"")</f>
        <v>David Scott</v>
      </c>
      <c r="G26" s="33">
        <v>793</v>
      </c>
      <c r="H26" s="35" t="str">
        <f>_xlfn.IFERROR(VLOOKUP(G26,Athletes,9,FALSE),"")</f>
        <v>KyleSutherland</v>
      </c>
      <c r="I26" s="33">
        <v>463</v>
      </c>
      <c r="J26" s="35" t="str">
        <f>_xlfn.IFERROR(VLOOKUP(I26,Athletes,9,FALSE),"")</f>
        <v>Ben Sharpe</v>
      </c>
      <c r="K26" s="33">
        <v>135</v>
      </c>
      <c r="L26" s="35" t="str">
        <f>_xlfn.IFERROR(VLOOKUP(K26,Athletes,9,FALSE),"")</f>
        <v>Dean Murdoch</v>
      </c>
      <c r="M26" s="33"/>
      <c r="N26" s="35">
        <f>_xlfn.IFERROR(VLOOKUP(M26,Athletes,9,FALSE),"")</f>
      </c>
      <c r="O26" s="33"/>
      <c r="P26" s="35">
        <f>_xlfn.IFERROR(VLOOKUP(O26,Athletes,9,FALSE),"")</f>
      </c>
      <c r="Q26" s="33"/>
      <c r="R26" s="35">
        <f>_xlfn.IFERROR(VLOOKUP(Q26,Athletes,9,FALSE),"")</f>
      </c>
      <c r="S26" s="76"/>
      <c r="T26" s="76"/>
      <c r="U26" s="76"/>
      <c r="V26" s="76"/>
      <c r="W26" s="76"/>
      <c r="X26" s="76"/>
      <c r="Y26" s="76"/>
    </row>
    <row r="27" spans="1:25" ht="15">
      <c r="A27" s="29" t="s">
        <v>9</v>
      </c>
      <c r="B27" s="1" t="s">
        <v>11</v>
      </c>
      <c r="C27" s="140"/>
      <c r="D27" s="34" t="str">
        <f>_xlfn.IFERROR(VLOOKUP(C26,AthletesClub,11,FALSE),"")</f>
        <v>Nairn AAC</v>
      </c>
      <c r="E27" s="140"/>
      <c r="F27" s="34" t="str">
        <f>_xlfn.IFERROR(VLOOKUP(E26,AthletesClub,11,FALSE),"")</f>
        <v>Forres Harriers</v>
      </c>
      <c r="G27" s="140"/>
      <c r="H27" s="34" t="str">
        <f>_xlfn.IFERROR(VLOOKUP(G26,AthletesClub,11,FALSE),"")</f>
        <v>Ross County AC</v>
      </c>
      <c r="I27" s="140"/>
      <c r="J27" s="34" t="str">
        <f>_xlfn.IFERROR(VLOOKUP(I26,AthletesClub,11,FALSE),"")</f>
        <v>Inverness Harriers</v>
      </c>
      <c r="K27" s="140"/>
      <c r="L27" s="34" t="str">
        <f>_xlfn.IFERROR(VLOOKUP(K26,AthletesClub,11,FALSE),"")</f>
        <v>Elgin AAC</v>
      </c>
      <c r="M27" s="140"/>
      <c r="N27" s="34">
        <f>_xlfn.IFERROR(VLOOKUP(M26,AthletesClub,11,FALSE),"")</f>
      </c>
      <c r="O27" s="140"/>
      <c r="P27" s="34">
        <f>_xlfn.IFERROR(VLOOKUP(O26,AthletesClub,11,FALSE),"")</f>
      </c>
      <c r="Q27" s="140"/>
      <c r="R27" s="34">
        <f>_xlfn.IFERROR(VLOOKUP(Q26,AthletesClub,11,FALSE),"")</f>
      </c>
      <c r="S27" s="75">
        <f>_xlfn.IFERROR(_xlfn.IFS(D27="Elgin AAC",8,F27="Elgin AAC",7,H27="Elgin AAC",6,J27="Elgin AAC",5,L27="Elgin AAC",4,N27="Elgin AAC",3,P27="Elgin AAC",2,R27="Elgin AAC",1),"")</f>
        <v>4</v>
      </c>
      <c r="T27" s="75">
        <f>_xlfn.IFERROR(_xlfn.IFS(D27="East Sutherland",8,F27="East Sutherland",7,H27="East Sutherland",6,J27="East Sutherland",5,L27="East Sutherland",4,N27="East Sutherland",3,P27="East Sutherland",2,R27="East Sutherland",1),"")</f>
      </c>
      <c r="U27" s="75">
        <f>_xlfn.IFERROR(_xlfn.IFS(D27="Forres Harriers",8,F27="Forres Harriers",7,H27="Forres Harriers",6,J27="Forres Harriers",5,L27="Forres Harriers",4,N27="Forres Harriers",3,P27="Forres Harriers",2,R27="Forres Harriers",1),"")</f>
        <v>7</v>
      </c>
      <c r="V27" s="75">
        <f>_xlfn.IFERROR(_xlfn.IFS(D27="Inverness Harriers",8,F27="Inverness Harriers",7,H27="Inverness Harriers",6,J27="Inverness Harriers",5,L27="Inverness Harriers",4,N27="Inverness Harriers",3,P27="Inverness Harriers",2,R27="Inverness Harriers",1),"")</f>
        <v>5</v>
      </c>
      <c r="W27" s="75">
        <f>_xlfn.IFERROR(_xlfn.IFS(D27="Moray RR",8,F27="Moray RR",7,H27="Moray RR",6,J27="Moray RR",5,L27="Moray RR",4,N27="Moray RR",3,P27="Moray RR",2,R27="Moray RR",1),"")</f>
      </c>
      <c r="X27" s="75">
        <f>_xlfn.IFERROR(_xlfn.IFS(D27="Nairn AAC",8,F27="Nairn AAC",7,H27="Nairn AAC",6,J27="Nairn AAC",5,L27="Nairn AAC",4,N27="Nairn AAC",3,P27="Nairn AAC",2,R27="Nairn AAC",1),"")</f>
        <v>8</v>
      </c>
      <c r="Y27" s="75">
        <f>_xlfn.IFERROR(_xlfn.IFS(D27="Ross County AC",8,F27="Ross County AC",7,H27="Ross County AC",6,J27="Ross County AC",5,L27="Ross County AC",4,N27="Ross County AC",3,P27="Ross County AC",2,R27="Ross County AC",1),"")</f>
        <v>6</v>
      </c>
    </row>
    <row r="28" spans="1:25" ht="15.75" thickBot="1">
      <c r="A28" s="30"/>
      <c r="B28" s="3" t="s">
        <v>12</v>
      </c>
      <c r="C28" s="141"/>
      <c r="D28" s="36" t="s">
        <v>1082</v>
      </c>
      <c r="E28" s="141"/>
      <c r="F28" s="36" t="s">
        <v>1083</v>
      </c>
      <c r="G28" s="141"/>
      <c r="H28" s="36" t="s">
        <v>1084</v>
      </c>
      <c r="I28" s="141"/>
      <c r="J28" s="36" t="s">
        <v>1085</v>
      </c>
      <c r="K28" s="141"/>
      <c r="L28" s="36" t="s">
        <v>1086</v>
      </c>
      <c r="M28" s="141"/>
      <c r="N28" s="36"/>
      <c r="O28" s="141"/>
      <c r="P28" s="36"/>
      <c r="Q28" s="141"/>
      <c r="R28" s="36"/>
      <c r="S28" s="76"/>
      <c r="T28" s="76"/>
      <c r="U28" s="76"/>
      <c r="V28" s="76"/>
      <c r="W28" s="76"/>
      <c r="X28" s="76"/>
      <c r="Y28" s="76"/>
    </row>
    <row r="29" spans="1:25" ht="15.75" thickBot="1">
      <c r="A29" s="28" t="str">
        <f>A26</f>
        <v>Triple Jump</v>
      </c>
      <c r="B29" s="2" t="s">
        <v>10</v>
      </c>
      <c r="C29" s="33">
        <v>751</v>
      </c>
      <c r="D29" s="35" t="str">
        <f>_xlfn.IFERROR(VLOOKUP(C29,Athletes,9,FALSE),"")</f>
        <v>Alex Ellen</v>
      </c>
      <c r="E29" s="33"/>
      <c r="F29" s="35">
        <f>_xlfn.IFERROR(VLOOKUP(E29,Athletes,9,FALSE),"")</f>
      </c>
      <c r="G29" s="33"/>
      <c r="H29" s="35">
        <f>_xlfn.IFERROR(VLOOKUP(G29,Athletes,9,FALSE),"")</f>
      </c>
      <c r="I29" s="33"/>
      <c r="J29" s="35">
        <f>_xlfn.IFERROR(VLOOKUP(I29,Athletes,9,FALSE),"")</f>
      </c>
      <c r="K29" s="33"/>
      <c r="L29" s="35">
        <f>_xlfn.IFERROR(VLOOKUP(K29,Athletes,9,FALSE),"")</f>
      </c>
      <c r="M29" s="33"/>
      <c r="N29" s="35">
        <f>_xlfn.IFERROR(VLOOKUP(M29,Athletes,9,FALSE),"")</f>
      </c>
      <c r="O29" s="33"/>
      <c r="P29" s="35">
        <f>_xlfn.IFERROR(VLOOKUP(O29,Athletes,9,FALSE),"")</f>
      </c>
      <c r="Q29" s="33"/>
      <c r="R29" s="35">
        <f>_xlfn.IFERROR(VLOOKUP(Q29,Athletes,9,FALSE),"")</f>
      </c>
      <c r="S29" s="76"/>
      <c r="T29" s="76"/>
      <c r="U29" s="76"/>
      <c r="V29" s="76"/>
      <c r="W29" s="76"/>
      <c r="X29" s="76"/>
      <c r="Y29" s="76"/>
    </row>
    <row r="30" spans="1:25" ht="15">
      <c r="A30" s="29" t="s">
        <v>13</v>
      </c>
      <c r="B30" s="1" t="s">
        <v>11</v>
      </c>
      <c r="C30" s="140"/>
      <c r="D30" s="34" t="str">
        <f>_xlfn.IFERROR(VLOOKUP(C29,AthletesClub,11,FALSE),"")</f>
        <v>Ross County AC</v>
      </c>
      <c r="E30" s="140"/>
      <c r="F30" s="34">
        <f>_xlfn.IFERROR(VLOOKUP(E29,AthletesClub,11,FALSE),"")</f>
      </c>
      <c r="G30" s="140"/>
      <c r="H30" s="34">
        <f>_xlfn.IFERROR(VLOOKUP(G29,AthletesClub,11,FALSE),"")</f>
      </c>
      <c r="I30" s="140"/>
      <c r="J30" s="34">
        <f>_xlfn.IFERROR(VLOOKUP(I29,AthletesClub,11,FALSE),"")</f>
      </c>
      <c r="K30" s="140"/>
      <c r="L30" s="34">
        <f>_xlfn.IFERROR(VLOOKUP(K29,AthletesClub,11,FALSE),"")</f>
      </c>
      <c r="M30" s="140"/>
      <c r="N30" s="34">
        <f>_xlfn.IFERROR(VLOOKUP(M29,AthletesClub,11,FALSE),"")</f>
      </c>
      <c r="O30" s="140"/>
      <c r="P30" s="34">
        <f>_xlfn.IFERROR(VLOOKUP(O29,AthletesClub,11,FALSE),"")</f>
      </c>
      <c r="Q30" s="140"/>
      <c r="R30" s="34">
        <f>_xlfn.IFERROR(VLOOKUP(Q29,AthletesClub,11,FALSE),"")</f>
      </c>
      <c r="S30" s="75">
        <f>_xlfn.IFERROR(_xlfn.IFS(D30="Elgin AAC",8,F30="Elgin AAC",7,H30="Elgin AAC",6,J30="Elgin AAC",5,L30="Elgin AAC",4,N30="Elgin AAC",3,P30="Elgin AAC",2,R30="Elgin AAC",1),"")</f>
      </c>
      <c r="T30" s="75">
        <f>_xlfn.IFERROR(_xlfn.IFS(D30="East Sutherland",8,F30="East Sutherland",7,H30="East Sutherland",6,J30="East Sutherland",5,L30="East Sutherland",4,N30="East Sutherland",3,P30="East Sutherland",2,R30="East Sutherland",1),"")</f>
      </c>
      <c r="U30" s="75">
        <f>_xlfn.IFERROR(_xlfn.IFS(D30="Forres Harriers",8,F30="Forres Harriers",7,H30="Forres Harriers",6,J30="Forres Harriers",5,L30="Forres Harriers",4,N30="Forres Harriers",3,P30="Forres Harriers",2,R30="Forres Harriers",1),"")</f>
      </c>
      <c r="V30" s="75">
        <f>_xlfn.IFERROR(_xlfn.IFS(D30="Inverness Harriers",8,F30="Inverness Harriers",7,H30="Inverness Harriers",6,J30="Inverness Harriers",5,L30="Inverness Harriers",4,N30="Inverness Harriers",3,P30="Inverness Harriers",2,R30="Inverness Harriers",1),"")</f>
      </c>
      <c r="W30" s="75">
        <f>_xlfn.IFERROR(_xlfn.IFS(D30="Moray RR",8,F30="Moray RR",7,H30="Moray RR",6,J30="Moray RR",5,L30="Moray RR",4,N30="Moray RR",3,P30="Moray RR",2,R30="Moray RR",1),"")</f>
      </c>
      <c r="X30" s="75">
        <f>_xlfn.IFERROR(_xlfn.IFS(D30="Nairn AAC",8,F30="Nairn AAC",7,H30="Nairn AAC",6,J30="Nairn AAC",5,L30="Nairn AAC",4,N30="Nairn AAC",3,P30="Nairn AAC",2,R30="Nairn AAC",1),"")</f>
      </c>
      <c r="Y30" s="75">
        <f>_xlfn.IFERROR(_xlfn.IFS(D30="Ross County AC",8,F30="Ross County AC",7,H30="Ross County AC",6,J30="Ross County AC",5,L30="Ross County AC",4,N30="Ross County AC",3,P30="Ross County AC",2,R30="Ross County AC",1),"")</f>
        <v>8</v>
      </c>
    </row>
    <row r="31" spans="1:25" ht="15.75" thickBot="1">
      <c r="A31" s="30"/>
      <c r="B31" s="3" t="s">
        <v>12</v>
      </c>
      <c r="C31" s="141"/>
      <c r="D31" s="36" t="s">
        <v>1087</v>
      </c>
      <c r="E31" s="141"/>
      <c r="F31" s="36"/>
      <c r="G31" s="141"/>
      <c r="H31" s="36"/>
      <c r="I31" s="141"/>
      <c r="J31" s="36"/>
      <c r="K31" s="141"/>
      <c r="L31" s="36"/>
      <c r="M31" s="141"/>
      <c r="N31" s="36"/>
      <c r="O31" s="141"/>
      <c r="P31" s="36"/>
      <c r="Q31" s="141"/>
      <c r="R31" s="36"/>
      <c r="S31" s="78"/>
      <c r="T31" s="78"/>
      <c r="U31" s="78"/>
      <c r="V31" s="78"/>
      <c r="W31" s="78"/>
      <c r="X31" s="78"/>
      <c r="Y31" s="78"/>
    </row>
    <row r="32" spans="1:25" ht="15.75" thickBot="1">
      <c r="A32" s="28" t="s">
        <v>790</v>
      </c>
      <c r="B32" s="2" t="s">
        <v>10</v>
      </c>
      <c r="C32" s="33">
        <v>499</v>
      </c>
      <c r="D32" s="35">
        <f>_xlfn.IFERROR(VLOOKUP(C32,Athletes,9,FALSE),"")</f>
        <v>0</v>
      </c>
      <c r="E32" s="33">
        <v>798</v>
      </c>
      <c r="F32" s="35">
        <f>_xlfn.IFERROR(VLOOKUP(E32,Athletes,9,FALSE),"")</f>
      </c>
      <c r="G32" s="33">
        <v>199</v>
      </c>
      <c r="H32" s="35" t="str">
        <f>_xlfn.IFERROR(VLOOKUP(G32,Athletes,9,FALSE),"")</f>
        <v> </v>
      </c>
      <c r="I32" s="33"/>
      <c r="J32" s="35">
        <f>_xlfn.IFERROR(VLOOKUP(I32,Athletes,9,FALSE),"")</f>
      </c>
      <c r="K32" s="33"/>
      <c r="L32" s="35">
        <f>_xlfn.IFERROR(VLOOKUP(K32,Athletes,9,FALSE),"")</f>
      </c>
      <c r="M32" s="33"/>
      <c r="N32" s="35">
        <f>_xlfn.IFERROR(VLOOKUP(M32,Athletes,9,FALSE),"")</f>
      </c>
      <c r="O32" s="33"/>
      <c r="P32" s="35">
        <f>_xlfn.IFERROR(VLOOKUP(O32,Athletes,9,FALSE),"")</f>
      </c>
      <c r="Q32" s="33"/>
      <c r="R32" s="35">
        <f>_xlfn.IFERROR(VLOOKUP(Q32,Athletes,9,FALSE),"")</f>
      </c>
      <c r="S32" s="76"/>
      <c r="T32" s="76"/>
      <c r="U32" s="76"/>
      <c r="V32" s="76"/>
      <c r="W32" s="76"/>
      <c r="X32" s="76"/>
      <c r="Y32" s="76"/>
    </row>
    <row r="33" spans="1:25" ht="15">
      <c r="A33" s="29" t="s">
        <v>842</v>
      </c>
      <c r="B33" s="1" t="s">
        <v>11</v>
      </c>
      <c r="C33" s="140"/>
      <c r="D33" s="34" t="str">
        <f>_xlfn.IFERROR(VLOOKUP(C32,AthletesClub,11,FALSE),"")</f>
        <v>Inverness Harriers</v>
      </c>
      <c r="E33" s="140"/>
      <c r="F33" s="34" t="str">
        <f>_xlfn.IFERROR(VLOOKUP(E32,AthletesClub,11,FALSE),"")</f>
        <v>Ross County AC</v>
      </c>
      <c r="G33" s="140"/>
      <c r="H33" s="34" t="str">
        <f>_xlfn.IFERROR(VLOOKUP(G32,AthletesClub,11,FALSE),"")</f>
        <v>Elgin AAC</v>
      </c>
      <c r="I33" s="140"/>
      <c r="J33" s="34">
        <f>_xlfn.IFERROR(VLOOKUP(I32,AthletesClub,11,FALSE),"")</f>
      </c>
      <c r="K33" s="140"/>
      <c r="L33" s="34">
        <f>_xlfn.IFERROR(VLOOKUP(K32,AthletesClub,11,FALSE),"")</f>
      </c>
      <c r="M33" s="140"/>
      <c r="N33" s="34">
        <f>_xlfn.IFERROR(VLOOKUP(M32,AthletesClub,11,FALSE),"")</f>
      </c>
      <c r="O33" s="140"/>
      <c r="P33" s="34">
        <f>_xlfn.IFERROR(VLOOKUP(O32,AthletesClub,11,FALSE),"")</f>
      </c>
      <c r="Q33" s="140"/>
      <c r="R33" s="34">
        <f>_xlfn.IFERROR(VLOOKUP(Q32,AthletesClub,11,FALSE),"")</f>
      </c>
      <c r="S33" s="75">
        <f>_xlfn.IFERROR(_xlfn.IFS(D33="Elgin AAC",8,F33="Elgin AAC",7,H33="Elgin AAC",6,J33="Elgin AAC",5,L33="Elgin AAC",4,N33="Elgin AAC",3,P33="Elgin AAC",2,R33="Elgin AAC",1),"")</f>
        <v>6</v>
      </c>
      <c r="T33" s="75">
        <f>_xlfn.IFERROR(_xlfn.IFS(D33="East Sutherland",8,F33="East Sutherland",7,H33="East Sutherland",6,J33="East Sutherland",5,L33="East Sutherland",4,N33="East Sutherland",3,P33="East Sutherland",2,R33="East Sutherland",1),"")</f>
      </c>
      <c r="U33" s="75">
        <f>_xlfn.IFERROR(_xlfn.IFS(D33="Forres Harriers",8,F33="Forres Harriers",7,H33="Forres Harriers",6,J33="Forres Harriers",5,L33="Forres Harriers",4,N33="Forres Harriers",3,P33="Forres Harriers",2,R33="Forres Harriers",1),"")</f>
      </c>
      <c r="V33" s="75">
        <f>_xlfn.IFERROR(_xlfn.IFS(D33="Inverness Harriers",8,F33="Inverness Harriers",7,H33="Inverness Harriers",6,J33="Inverness Harriers",5,L33="Inverness Harriers",4,N33="Inverness Harriers",3,P33="Inverness Harriers",2,R33="Inverness Harriers",1),"")</f>
        <v>8</v>
      </c>
      <c r="W33" s="75">
        <f>_xlfn.IFERROR(_xlfn.IFS(D33="Moray RR",8,F33="Moray RR",7,H33="Moray RR",6,J33="Moray RR",5,L33="Moray RR",4,N33="Moray RR",3,P33="Moray RR",2,R33="Moray RR",1),"")</f>
      </c>
      <c r="X33" s="75">
        <f>_xlfn.IFERROR(_xlfn.IFS(D33="Nairn AAC",8,F33="Nairn AAC",7,H33="Nairn AAC",6,J33="Nairn AAC",5,L33="Nairn AAC",4,N33="Nairn AAC",3,P33="Nairn AAC",2,R33="Nairn AAC",1),"")</f>
      </c>
      <c r="Y33" s="75">
        <f>_xlfn.IFERROR(_xlfn.IFS(D33="Ross County AC",8,F33="Ross County AC",7,H33="Ross County AC",6,J33="Ross County AC",5,L33="Ross County AC",4,N33="Ross County AC",3,P33="Ross County AC",2,R33="Ross County AC",1),"")</f>
        <v>7</v>
      </c>
    </row>
    <row r="34" spans="1:25" ht="15.75" thickBot="1">
      <c r="A34" s="30"/>
      <c r="B34" s="3" t="s">
        <v>12</v>
      </c>
      <c r="C34" s="141"/>
      <c r="D34" s="36">
        <v>49.57</v>
      </c>
      <c r="E34" s="141"/>
      <c r="F34" s="36">
        <v>50.16</v>
      </c>
      <c r="G34" s="141"/>
      <c r="H34" s="36">
        <v>55.33</v>
      </c>
      <c r="I34" s="141"/>
      <c r="J34" s="36"/>
      <c r="K34" s="141"/>
      <c r="L34" s="36"/>
      <c r="M34" s="141"/>
      <c r="N34" s="36"/>
      <c r="O34" s="141"/>
      <c r="P34" s="36"/>
      <c r="Q34" s="141"/>
      <c r="R34" s="36"/>
      <c r="S34" s="77"/>
      <c r="T34" s="77"/>
      <c r="U34" s="77"/>
      <c r="V34" s="77"/>
      <c r="W34" s="77"/>
      <c r="X34" s="77"/>
      <c r="Y34" s="77"/>
    </row>
    <row r="35" spans="18:25" ht="15.75" thickBot="1">
      <c r="R35" s="79" t="s">
        <v>823</v>
      </c>
      <c r="S35" s="82">
        <f>SUM(S2:S34)</f>
        <v>38</v>
      </c>
      <c r="T35" s="82">
        <f>SUM(T2:T34)</f>
        <v>0</v>
      </c>
      <c r="U35" s="82">
        <f>SUM(U2:U34)</f>
        <v>20</v>
      </c>
      <c r="V35" s="82">
        <f>SUM(V2:V34)</f>
        <v>54</v>
      </c>
      <c r="W35" s="82">
        <f>SUM(W2:W34)</f>
        <v>0</v>
      </c>
      <c r="X35" s="82">
        <f>SUM(X3,X6,X9,X12,X15,X18,X21,X24,X27,X30,X33)</f>
        <v>21</v>
      </c>
      <c r="Y35" s="83">
        <f>SUM(Y2:Y34)</f>
        <v>71</v>
      </c>
    </row>
    <row r="36" spans="18:25" ht="16.5" thickBot="1">
      <c r="R36" s="79" t="s">
        <v>824</v>
      </c>
      <c r="S36" s="84">
        <f>RANK(S35,S35:Y35,0)</f>
        <v>3</v>
      </c>
      <c r="T36" s="84">
        <f>RANK(T35,S35:Y35,0)</f>
        <v>6</v>
      </c>
      <c r="U36" s="84">
        <f>RANK(U35,S35:Y35,0)</f>
        <v>5</v>
      </c>
      <c r="V36" s="84">
        <f>RANK(V35,S35:Y35,0)</f>
        <v>2</v>
      </c>
      <c r="W36" s="84">
        <f>RANK(W35,S35:Y35,0)</f>
        <v>6</v>
      </c>
      <c r="X36" s="84">
        <f>RANK(X35,S35:Y35,0)</f>
        <v>4</v>
      </c>
      <c r="Y36" s="85">
        <f>RANK(Y35,S35:Y35,0)</f>
        <v>1</v>
      </c>
    </row>
    <row r="37" spans="19:25" ht="15">
      <c r="S37" s="86" t="s">
        <v>2</v>
      </c>
      <c r="T37" s="87" t="s">
        <v>3</v>
      </c>
      <c r="U37" s="87" t="s">
        <v>4</v>
      </c>
      <c r="V37" s="87" t="s">
        <v>5</v>
      </c>
      <c r="W37" s="87" t="s">
        <v>6</v>
      </c>
      <c r="X37" s="87" t="s">
        <v>7</v>
      </c>
      <c r="Y37" s="87" t="s">
        <v>8</v>
      </c>
    </row>
  </sheetData>
  <sheetProtection password="CC51" sheet="1" selectLockedCells="1"/>
  <mergeCells count="8">
    <mergeCell ref="O1:P1"/>
    <mergeCell ref="Q1:R1"/>
    <mergeCell ref="C1:D1"/>
    <mergeCell ref="E1:F1"/>
    <mergeCell ref="G1:H1"/>
    <mergeCell ref="I1:J1"/>
    <mergeCell ref="K1:L1"/>
    <mergeCell ref="M1:N1"/>
  </mergeCells>
  <dataValidations count="1">
    <dataValidation type="list" allowBlank="1" showInputMessage="1" showErrorMessage="1" sqref="F35">
      <formula1>"Elgin,Forres,Inverness,Moray RR,Nairn,Ross County,East Sutherland"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EngPartEmployee</dc:creator>
  <cp:keywords/>
  <dc:description/>
  <cp:lastModifiedBy>Thomas Mathieson</cp:lastModifiedBy>
  <cp:lastPrinted>2019-05-06T23:18:16Z</cp:lastPrinted>
  <dcterms:created xsi:type="dcterms:W3CDTF">2019-05-06T19:40:30Z</dcterms:created>
  <dcterms:modified xsi:type="dcterms:W3CDTF">2019-07-03T18:08:21Z</dcterms:modified>
  <cp:category/>
  <cp:version/>
  <cp:contentType/>
  <cp:contentStatus/>
</cp:coreProperties>
</file>