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ewlett Packard\Documents\Goetre Fawr CC\Accounts\Budget Projections\"/>
    </mc:Choice>
  </mc:AlternateContent>
  <xr:revisionPtr revIDLastSave="0" documentId="13_ncr:1_{03279E7D-E5F9-4FA4-BC83-AF620633A2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Projections" sheetId="2" r:id="rId1"/>
    <sheet name="Sheet3" sheetId="3" r:id="rId2"/>
  </sheets>
  <definedNames>
    <definedName name="_xlnm.Print_Area" localSheetId="0">'Budget Projections'!$A$1:$Q$48</definedName>
  </definedNames>
  <calcPr calcId="181029"/>
</workbook>
</file>

<file path=xl/calcChain.xml><?xml version="1.0" encoding="utf-8"?>
<calcChain xmlns="http://schemas.openxmlformats.org/spreadsheetml/2006/main">
  <c r="J45" i="2" l="1"/>
  <c r="J13" i="2"/>
  <c r="J47" i="2" l="1"/>
  <c r="I45" i="2"/>
  <c r="I13" i="2" l="1"/>
  <c r="I47" i="2" s="1"/>
  <c r="H45" i="2" l="1"/>
  <c r="H13" i="2"/>
  <c r="C13" i="2" l="1"/>
  <c r="D13" i="2"/>
  <c r="E13" i="2"/>
  <c r="F13" i="2"/>
  <c r="G13" i="2"/>
  <c r="C45" i="2"/>
  <c r="D45" i="2"/>
  <c r="E45" i="2"/>
  <c r="F45" i="2"/>
  <c r="G45" i="2"/>
  <c r="F47" i="2" l="1"/>
  <c r="F49" i="2" s="1"/>
  <c r="E47" i="2"/>
  <c r="D47" i="2"/>
  <c r="C47" i="2"/>
  <c r="G47" i="2"/>
  <c r="H47" i="2"/>
  <c r="E49" i="2" l="1"/>
  <c r="C49" i="2" l="1"/>
  <c r="D4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Ian Price</author>
    <author>The Clerk</author>
  </authors>
  <commentList>
    <comment ref="C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Starts 1 April 2012</t>
        </r>
      </text>
    </comment>
    <comment ref="B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  <comment ref="B17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</commentList>
</comments>
</file>

<file path=xl/sharedStrings.xml><?xml version="1.0" encoding="utf-8"?>
<sst xmlns="http://schemas.openxmlformats.org/spreadsheetml/2006/main" count="283" uniqueCount="241">
  <si>
    <t>Precept</t>
  </si>
  <si>
    <t>Interest</t>
  </si>
  <si>
    <t>Stationery</t>
  </si>
  <si>
    <t>Hall Fees</t>
  </si>
  <si>
    <t>Insurance</t>
  </si>
  <si>
    <t>Donations</t>
  </si>
  <si>
    <t>Recreation Parks</t>
  </si>
  <si>
    <t>VAT Refund</t>
  </si>
  <si>
    <t>Waste Collection</t>
  </si>
  <si>
    <t>Elections</t>
  </si>
  <si>
    <t>2014/15</t>
  </si>
  <si>
    <t>Public Conveniences</t>
  </si>
  <si>
    <t>HMRC</t>
  </si>
  <si>
    <t>2015/16</t>
  </si>
  <si>
    <t>2016/17</t>
  </si>
  <si>
    <t>Income - Expenditure</t>
  </si>
  <si>
    <t>Projected Bank Balance</t>
  </si>
  <si>
    <t>Total Income</t>
  </si>
  <si>
    <t>Total Expenditure</t>
  </si>
  <si>
    <t>Actual Balance</t>
  </si>
  <si>
    <t>2017/18</t>
  </si>
  <si>
    <t>Clerk</t>
  </si>
  <si>
    <t>2018/19</t>
  </si>
  <si>
    <t>No change</t>
  </si>
  <si>
    <t>£500 x 4 graveyards (no change)</t>
  </si>
  <si>
    <t>Chairman's / Vice Chairman's Honorarium</t>
  </si>
  <si>
    <t>In case of need although no election expenses anticipated</t>
  </si>
  <si>
    <t>Changes</t>
  </si>
  <si>
    <t>Rent - Ton Land</t>
  </si>
  <si>
    <t>Capital Items</t>
  </si>
  <si>
    <t>Chairman's honorarium - £500  + Vice Chair - £250</t>
  </si>
  <si>
    <t>Clerk's Expenses</t>
  </si>
  <si>
    <t>VAT on purchases</t>
  </si>
  <si>
    <t>(VAT element highlighted in red above)</t>
  </si>
  <si>
    <t>Communications / Engagement</t>
  </si>
  <si>
    <t>Assumes no income / rebates</t>
  </si>
  <si>
    <t>Postage / Expenses / Bank fees</t>
  </si>
  <si>
    <t>Audit / Professional Fees</t>
  </si>
  <si>
    <t>Rent / Rates</t>
  </si>
  <si>
    <t>Goytre VH rental - Pop-up Post Office</t>
  </si>
  <si>
    <t>Repairs / Renewals / Maintenance</t>
  </si>
  <si>
    <t>Training courses (x12) = £480  + OVW membership £350 &amp; SLCC £150</t>
  </si>
  <si>
    <t>£1800 for determination #42 + £500 for Det #48 (care costs) + £200 travel (no change)</t>
  </si>
  <si>
    <t>Assuming no change (but no charge made in recent years).</t>
  </si>
  <si>
    <t>Assumes nil or negligible interest</t>
  </si>
  <si>
    <t>Actual £1767 2019/20</t>
  </si>
  <si>
    <t>Item</t>
  </si>
  <si>
    <t>364 hrs + 54 hrs = 418 hrs x 9.15 (anticipated min wage) = £3825</t>
  </si>
  <si>
    <t>Based on 2.5% rise increases gross to £15864 (x 80% = £12691 - £762 NI + £289 Employer Pension)</t>
  </si>
  <si>
    <t>Based on anticipated min wage</t>
  </si>
  <si>
    <t>£176 last year</t>
  </si>
  <si>
    <t>No change (4 x £18 Bank fees) + £28 postage</t>
  </si>
  <si>
    <t>£1121 in Dec 2019.  £130 increase budgeted for 2021 due to expiry of 5 year deal</t>
  </si>
  <si>
    <t>No Change</t>
  </si>
  <si>
    <t>Increased in case of need.</t>
  </si>
  <si>
    <t>New suppliers for Int/Ext audit may charge more?</t>
  </si>
  <si>
    <r>
      <t xml:space="preserve">Based on current projections £112 inks and £80 paper &amp; sundries </t>
    </r>
    <r>
      <rPr>
        <sz val="9"/>
        <color rgb="FFFF0000"/>
        <rFont val="Verdana"/>
        <family val="2"/>
      </rPr>
      <t>(+ VAT £38.40)</t>
    </r>
  </si>
  <si>
    <t>Cautious estimate based on VAT projection for 20/21 (£3141), reduced due to lower anticipated spending</t>
  </si>
  <si>
    <t>£2720 in 20/21.  Weekly empties May to Aug</t>
  </si>
  <si>
    <t>Should we remove Newsletter budgeting?</t>
  </si>
  <si>
    <r>
      <t xml:space="preserve">CCTV maintenance at £125 </t>
    </r>
    <r>
      <rPr>
        <sz val="9"/>
        <color rgb="FFFF0000"/>
        <rFont val="Verdana"/>
        <family val="2"/>
      </rPr>
      <t xml:space="preserve">(+ VAT £25) </t>
    </r>
    <r>
      <rPr>
        <sz val="9"/>
        <rFont val="Verdana"/>
        <family val="2"/>
      </rPr>
      <t>+ ICO @ £35</t>
    </r>
  </si>
  <si>
    <r>
      <t>Domain &amp; A-Virus &amp; Backup (£255/</t>
    </r>
    <r>
      <rPr>
        <sz val="9"/>
        <color rgb="FFFF0000"/>
        <rFont val="Verdana"/>
        <family val="2"/>
      </rPr>
      <t>£51 VAT</t>
    </r>
    <r>
      <rPr>
        <sz val="9"/>
        <rFont val="Verdana"/>
        <family val="2"/>
      </rPr>
      <t xml:space="preserve"> ) Comm eng</t>
    </r>
    <r>
      <rPr>
        <sz val="9"/>
        <color rgb="FFFF0000"/>
        <rFont val="Verdana"/>
        <family val="2"/>
      </rPr>
      <t xml:space="preserve"> </t>
    </r>
    <r>
      <rPr>
        <sz val="9"/>
        <rFont val="Verdana"/>
        <family val="2"/>
      </rPr>
      <t>(£250</t>
    </r>
    <r>
      <rPr>
        <sz val="9"/>
        <color rgb="FFFF0000"/>
        <rFont val="Verdana"/>
        <family val="2"/>
      </rPr>
      <t xml:space="preserve">/£50 VAT) </t>
    </r>
    <r>
      <rPr>
        <sz val="9"/>
        <rFont val="Verdana"/>
        <family val="2"/>
      </rPr>
      <t>N/letter (£1000)</t>
    </r>
  </si>
  <si>
    <t>Adjusted to reflect current spend</t>
  </si>
  <si>
    <t>50 weeks (no Good Friday &amp; Christmas Eve service?) x £12 per week</t>
  </si>
  <si>
    <t>New rate must be agreed by Full Council</t>
  </si>
  <si>
    <t>As recommended by Finance Committee</t>
  </si>
  <si>
    <t>A suggested 2.94% increase on 2020/21 from £34,000 to £35000</t>
  </si>
  <si>
    <t>£25 Community Centre rent + £60 Ton Land Water Rates</t>
  </si>
  <si>
    <t>Ton Land Water Rates now included</t>
  </si>
  <si>
    <t>Based on 2.5 % pay increase to £15864 (gross)</t>
  </si>
  <si>
    <t>20% tax Cllrs tax (£360) inc. in HMRC budget</t>
  </si>
  <si>
    <t>Based on projected salary + Cllr tax liabilities</t>
  </si>
  <si>
    <t>Gross £15864 x 20% (tax rate) + £762 Employee NI plus Chair/V-C honoraria &amp; Cllrs tax liabilities (£150 /£360)</t>
  </si>
  <si>
    <t>20% tax liability (£150) inc. in HMRC budget</t>
  </si>
  <si>
    <t>As agreed by Full Council Nov 2020</t>
  </si>
  <si>
    <t>3 year lease renewal increased to £6000 from 01/01/2021</t>
  </si>
  <si>
    <t>Includes additional £2k MUGA monies</t>
  </si>
  <si>
    <t>2021/22</t>
  </si>
  <si>
    <t>A 4% increase - £575 to £600 for a 23 month agreement from March 2021 (£312 in year 1 and £288 in year 2)</t>
  </si>
  <si>
    <t>Merlin W 52 empties @£4.00 x 20 bins (currently £3.90 - budgeted for likely increase)</t>
  </si>
  <si>
    <t>Based on anticipated VAT expenditure</t>
  </si>
  <si>
    <t>Village maint £3240 + 2.5% less MUGA (2k) + £1k garden</t>
  </si>
  <si>
    <r>
      <t xml:space="preserve">Little Mill contract £450 hedges + £200 park H&amp;S check +£250 sundry </t>
    </r>
    <r>
      <rPr>
        <sz val="9"/>
        <color rgb="FFFF0000"/>
        <rFont val="Verdana"/>
        <family val="2"/>
      </rPr>
      <t xml:space="preserve">(+ VAT £180) </t>
    </r>
    <r>
      <rPr>
        <sz val="9"/>
        <rFont val="Verdana"/>
        <family val="2"/>
      </rPr>
      <t>+ £175 Accrual</t>
    </r>
    <r>
      <rPr>
        <sz val="9"/>
        <color rgb="FFFF0000"/>
        <rFont val="Verdana"/>
        <family val="2"/>
      </rPr>
      <t xml:space="preserve"> + £35 VAT</t>
    </r>
  </si>
  <si>
    <r>
      <rPr>
        <sz val="9"/>
        <rFont val="Verdana"/>
        <family val="2"/>
      </rPr>
      <t xml:space="preserve">Based on 2020/21 plus £2k MUGA maintenance reallocated </t>
    </r>
    <r>
      <rPr>
        <sz val="9"/>
        <color rgb="FFFF0000"/>
        <rFont val="Verdana"/>
        <family val="2"/>
      </rPr>
      <t>(+ VAT £1000)</t>
    </r>
    <r>
      <rPr>
        <sz val="9"/>
        <rFont val="Verdana"/>
        <family val="2"/>
      </rPr>
      <t/>
    </r>
  </si>
  <si>
    <r>
      <t xml:space="preserve">Village Maintenance £3321 / Sundry £1000 / Wildflower garden £1000 </t>
    </r>
    <r>
      <rPr>
        <sz val="9"/>
        <color rgb="FFFF0000"/>
        <rFont val="Verdana"/>
        <family val="2"/>
      </rPr>
      <t xml:space="preserve">(VAT 1064.20)  </t>
    </r>
    <r>
      <rPr>
        <sz val="9"/>
        <rFont val="Verdana"/>
        <family val="2"/>
      </rPr>
      <t xml:space="preserve">+ Accrual £2390 </t>
    </r>
    <r>
      <rPr>
        <sz val="9"/>
        <color rgb="FFFF0000"/>
        <rFont val="Verdana"/>
        <family val="2"/>
      </rPr>
      <t>+ VAT £478</t>
    </r>
  </si>
  <si>
    <t>Rationale 2022/23</t>
  </si>
  <si>
    <t>Rationale 2021/22</t>
  </si>
  <si>
    <t>£132 on 01/09 + £164 on 01/02/21 (say £630 - £164/£164/£164/£138)</t>
  </si>
  <si>
    <t>Say 2% increase to £6120 pa</t>
  </si>
  <si>
    <t>Based on projected 2021/22 VAT payments (to be claimed back)</t>
  </si>
  <si>
    <t>Remove as no charge made for many years</t>
  </si>
  <si>
    <t>Graveyards (Llanover maintenance)</t>
  </si>
  <si>
    <t>Burial Payments  -St Bartholemews</t>
  </si>
  <si>
    <t>Assume Nil?</t>
  </si>
  <si>
    <t xml:space="preserve">Based on 5 year LTA, but will change as assets transfer in/out with boundary changes </t>
  </si>
  <si>
    <r>
      <t xml:space="preserve">B&amp;W £425/Ext audit £375/Int. audit £250 </t>
    </r>
    <r>
      <rPr>
        <sz val="9"/>
        <color rgb="FFFF0000"/>
        <rFont val="Verdana"/>
        <family val="2"/>
      </rPr>
      <t>(+ VAT £85 - B&amp;W)</t>
    </r>
  </si>
  <si>
    <t>Home Office Allowance (staff cost)</t>
  </si>
  <si>
    <t>N/A</t>
  </si>
  <si>
    <t>50 weeks (no Good Friday &amp; Platinum Jubilee bank holiday?) x £12 per week</t>
  </si>
  <si>
    <r>
      <t xml:space="preserve">Annual spend c£1700 pa + £650 hand washer /dryer servicing </t>
    </r>
    <r>
      <rPr>
        <sz val="9"/>
        <color rgb="FFFF0000"/>
        <rFont val="Verdana"/>
        <family val="2"/>
      </rPr>
      <t>(+ VAT £180)</t>
    </r>
  </si>
  <si>
    <t>(£500 split between home office allowance and ordinary expenses)</t>
  </si>
  <si>
    <r>
      <t xml:space="preserve">B&amp;W £450/Ext audit £375/Int. audit £200 </t>
    </r>
    <r>
      <rPr>
        <sz val="9"/>
        <color rgb="FFFF0000"/>
        <rFont val="Verdana"/>
        <family val="2"/>
      </rPr>
      <t>(+ VAT £90 - B&amp;W + Int audit £40))</t>
    </r>
  </si>
  <si>
    <t>Chairman's honorarium - £500  + Vice Chair - £250 (less 20% tax [£150] paid via HMRC)</t>
  </si>
  <si>
    <r>
      <t xml:space="preserve">Annual spend c£1250 pa + £665 hand washer /dryer servicing </t>
    </r>
    <r>
      <rPr>
        <sz val="9"/>
        <color rgb="FFFF0000"/>
        <rFont val="Verdana"/>
        <family val="2"/>
      </rPr>
      <t>(+ VAT c£200)</t>
    </r>
  </si>
  <si>
    <t>Based on 1.5% pay rise to £15984 (x80% = £12787 - £873 NI + £292 Employer Pension)</t>
  </si>
  <si>
    <t>Gross £15984 x 20% (tax rate) + £873 Employee NI plus Chair/V-C honoraria &amp; Cllrs tax liabilities (£150 /£240)</t>
  </si>
  <si>
    <t>Councillors' Allowances</t>
  </si>
  <si>
    <t>Agreed by Council 13/12/21</t>
  </si>
  <si>
    <t>Based on 418 hours at 9.15 per hour</t>
  </si>
  <si>
    <t>Reduce from £1500 to  £1000 (max donation £250?)</t>
  </si>
  <si>
    <t>No elections 2022/23</t>
  </si>
  <si>
    <t>Assumes no income / rebates / minimal transfer from Llanover</t>
  </si>
  <si>
    <t>Reserves Transfer to Llanbadoc CC</t>
  </si>
  <si>
    <t>21% of 31/01/22 reserve figure of £15,147</t>
  </si>
  <si>
    <t>Reduce to £180 per year (12 x £15) - down from £150</t>
  </si>
  <si>
    <r>
      <t>Maintenance of St Bartholemew's Llanover (£1400 minus 1 month paid) +</t>
    </r>
    <r>
      <rPr>
        <strike/>
        <sz val="9"/>
        <rFont val="Verdana"/>
        <family val="2"/>
      </rPr>
      <t xml:space="preserve"> (ICCM fees c£100)</t>
    </r>
  </si>
  <si>
    <t>Reduce to zero from £5000 (saves £1000 VAT)</t>
  </si>
  <si>
    <r>
      <rPr>
        <sz val="9"/>
        <rFont val="Verdana"/>
        <family val="2"/>
      </rPr>
      <t>To cover cost of Little Mill safety inspection Feb 2022</t>
    </r>
    <r>
      <rPr>
        <b/>
        <sz val="9"/>
        <color rgb="FF7030A0"/>
        <rFont val="Verdana"/>
        <family val="2"/>
      </rPr>
      <t xml:space="preserve"> </t>
    </r>
    <r>
      <rPr>
        <sz val="9"/>
        <color rgb="FFFF0000"/>
        <rFont val="Verdana"/>
        <family val="2"/>
      </rPr>
      <t>(VAT £40)</t>
    </r>
  </si>
  <si>
    <r>
      <t>Fortnightly collections April &amp; Nov to March. Monthly May to Oct (</t>
    </r>
    <r>
      <rPr>
        <b/>
        <sz val="9"/>
        <color rgb="FFFF0000"/>
        <rFont val="Verdana"/>
        <family val="2"/>
      </rPr>
      <t>VAT 995.80</t>
    </r>
    <r>
      <rPr>
        <b/>
        <sz val="9"/>
        <color rgb="FF7030A0"/>
        <rFont val="Verdana"/>
        <family val="2"/>
      </rPr>
      <t>)</t>
    </r>
  </si>
  <si>
    <r>
      <t>Domain &amp; A-Virus &amp; Backup (£255/</t>
    </r>
    <r>
      <rPr>
        <sz val="9"/>
        <color rgb="FFFF0000"/>
        <rFont val="Verdana"/>
        <family val="2"/>
      </rPr>
      <t>£51 VAT</t>
    </r>
    <r>
      <rPr>
        <sz val="9"/>
        <rFont val="Verdana"/>
        <family val="2"/>
      </rPr>
      <t xml:space="preserve"> ) Comm eng</t>
    </r>
    <r>
      <rPr>
        <sz val="9"/>
        <color rgb="FFFF0000"/>
        <rFont val="Verdana"/>
        <family val="2"/>
      </rPr>
      <t xml:space="preserve"> </t>
    </r>
    <r>
      <rPr>
        <sz val="9"/>
        <rFont val="Verdana"/>
        <family val="2"/>
      </rPr>
      <t>(£250</t>
    </r>
    <r>
      <rPr>
        <sz val="9"/>
        <color rgb="FFFF0000"/>
        <rFont val="Verdana"/>
        <family val="2"/>
      </rPr>
      <t xml:space="preserve">/£50 VAT) </t>
    </r>
    <r>
      <rPr>
        <strike/>
        <sz val="9"/>
        <rFont val="Verdana"/>
        <family val="2"/>
      </rPr>
      <t>Annual Report (£1000)</t>
    </r>
  </si>
  <si>
    <r>
      <t>£1200 for determination #42 (8 x 150) + £500 for Care Costs + Det #45 £200 travel</t>
    </r>
    <r>
      <rPr>
        <b/>
        <sz val="9"/>
        <color theme="6"/>
        <rFont val="Verdana"/>
        <family val="2"/>
      </rPr>
      <t xml:space="preserve"> + £1600 attendance</t>
    </r>
  </si>
  <si>
    <r>
      <t>Village Maintenance £1839.50 / Sundry £1000 /</t>
    </r>
    <r>
      <rPr>
        <strike/>
        <sz val="9"/>
        <rFont val="Verdana"/>
        <family val="2"/>
      </rPr>
      <t xml:space="preserve"> Wildflower garden £1000</t>
    </r>
    <r>
      <rPr>
        <sz val="9"/>
        <rFont val="Verdana"/>
        <family val="2"/>
      </rPr>
      <t xml:space="preserve"> </t>
    </r>
    <r>
      <rPr>
        <sz val="9"/>
        <color rgb="FFFF0000"/>
        <rFont val="Verdana"/>
        <family val="2"/>
      </rPr>
      <t>(VAT 567.90)</t>
    </r>
  </si>
  <si>
    <t>Rationale 2023/24</t>
  </si>
  <si>
    <t>Reflects previous year's spend</t>
  </si>
  <si>
    <t>Asume nil</t>
  </si>
  <si>
    <t>Assume all transfers complete</t>
  </si>
  <si>
    <t>Assumes £10k @ 5%</t>
  </si>
  <si>
    <t>No change @£15 per month</t>
  </si>
  <si>
    <r>
      <t xml:space="preserve">Based on current projections £60 inks and £80 paper &amp; sundries </t>
    </r>
    <r>
      <rPr>
        <sz val="9"/>
        <color rgb="FFFF0000"/>
        <rFont val="Verdana"/>
        <family val="2"/>
      </rPr>
      <t>(+ VAT £28)</t>
    </r>
  </si>
  <si>
    <t>No elections costs forecast for 2023/24</t>
  </si>
  <si>
    <t>Ordinary expenses only (does not include home allowance)</t>
  </si>
  <si>
    <t>Not applicable</t>
  </si>
  <si>
    <t>In case of need</t>
  </si>
  <si>
    <r>
      <t xml:space="preserve">Assume weekly collections @£7 per bin (x16) - </t>
    </r>
    <r>
      <rPr>
        <sz val="9"/>
        <color rgb="FFFF0000"/>
        <rFont val="Verdana"/>
        <family val="2"/>
      </rPr>
      <t>(+VAT £1164.80)</t>
    </r>
  </si>
  <si>
    <t>No change - £25 Community Centre rent + £60 Ton Land Water Rates</t>
  </si>
  <si>
    <r>
      <t>Domain &amp; A-Virus &amp; Backup (£255/</t>
    </r>
    <r>
      <rPr>
        <sz val="9"/>
        <color rgb="FFFF0000"/>
        <rFont val="Verdana"/>
        <family val="2"/>
      </rPr>
      <t>£51 VAT</t>
    </r>
    <r>
      <rPr>
        <sz val="9"/>
        <rFont val="Verdana"/>
        <family val="2"/>
      </rPr>
      <t xml:space="preserve"> ) Comm eng (£250/</t>
    </r>
    <r>
      <rPr>
        <sz val="9"/>
        <color rgb="FFFF0000"/>
        <rFont val="Verdana"/>
        <family val="2"/>
      </rPr>
      <t>£50 VAT</t>
    </r>
    <r>
      <rPr>
        <sz val="9"/>
        <rFont val="Verdana"/>
        <family val="2"/>
      </rPr>
      <t>)</t>
    </r>
  </si>
  <si>
    <t>No change - Training courses (x12) = £480  + OVW membership £350 &amp; SLCC £150</t>
  </si>
  <si>
    <t>11 meetings per year at £25 per meeting</t>
  </si>
  <si>
    <t>Retain as last year</t>
  </si>
  <si>
    <r>
      <t xml:space="preserve">Annual spend c£1550 pa + £665 hand washer /dryer servicing </t>
    </r>
    <r>
      <rPr>
        <sz val="9"/>
        <color rgb="FFFF0000"/>
        <rFont val="Verdana"/>
        <family val="2"/>
      </rPr>
      <t>(+ VAT c£215)</t>
    </r>
  </si>
  <si>
    <t>Next review due end 2023 to take effect from 1st Jan 2024</t>
  </si>
  <si>
    <t>Maintenance of St Bartholemew's Llanover @£1440 per annum (6 cuts @ £240 per cut).</t>
  </si>
  <si>
    <r>
      <t xml:space="preserve">Village Maintenance £3789.22 (+5%) / Sundry £1000 / Wildflower garden £1050 </t>
    </r>
    <r>
      <rPr>
        <sz val="9"/>
        <color rgb="FFFF0000"/>
        <rFont val="Verdana"/>
        <family val="2"/>
      </rPr>
      <t>(VAT £1167.85)</t>
    </r>
  </si>
  <si>
    <t>Based on 418 hours at £10.50 per hour (increased from £4314)</t>
  </si>
  <si>
    <t>Based on £17534 (+£835) (x80% = £14027.20 - 595.68 NI + 338.82 Employer Pension)</t>
  </si>
  <si>
    <t>51 weeks (no Good Friday service) x £16 per week (up from £12 per week £614 in total)</t>
  </si>
  <si>
    <r>
      <t xml:space="preserve">B&amp;W £450/Ext audit £375/Int. audit £250 </t>
    </r>
    <r>
      <rPr>
        <sz val="9"/>
        <color rgb="FFFF0000"/>
        <rFont val="Verdana"/>
        <family val="2"/>
      </rPr>
      <t>(+ VAT £90  for B&amp;W + Int audit £50))</t>
    </r>
  </si>
  <si>
    <t xml:space="preserve">Based on 5 year LTA, but with modest changes to assets in/out following boundary changes </t>
  </si>
  <si>
    <t>Gross £17534 x 20% (tax rate) + £595.68 Employee NI plus Chair/V-C honoraria &amp; Cllrs tax liabilities (£150/£432.90)</t>
  </si>
  <si>
    <t>£1664 for Councillors (8 x £156 + 8 x £52 @80%) + £100 Care Costs + £100 travel + £500 attendance @80%</t>
  </si>
  <si>
    <t>Rationale 2024/25</t>
  </si>
  <si>
    <t>Forecast based on 2023/24's projected spend</t>
  </si>
  <si>
    <t>Increase by 5% from £45 to £47.25 per month?</t>
  </si>
  <si>
    <t>No elections costs forecast for 2024/25</t>
  </si>
  <si>
    <r>
      <t xml:space="preserve">Weekly collections @£7.20per bin (x16) - (+VAT </t>
    </r>
    <r>
      <rPr>
        <sz val="9"/>
        <color rgb="FFFF0000"/>
        <rFont val="Verdana"/>
        <family val="2"/>
      </rPr>
      <t>£1198.08</t>
    </r>
    <r>
      <rPr>
        <sz val="9"/>
        <rFont val="Verdana"/>
        <family val="2"/>
      </rPr>
      <t>)</t>
    </r>
  </si>
  <si>
    <t>Modest increase (4 x £18 Bank fees) + £35 postage</t>
  </si>
  <si>
    <r>
      <t>Based on current projections £60 inks and £80 paper &amp; sundries</t>
    </r>
    <r>
      <rPr>
        <sz val="9"/>
        <color rgb="FFFF0000"/>
        <rFont val="Verdana"/>
        <family val="2"/>
      </rPr>
      <t xml:space="preserve"> (+ VAT £28)</t>
    </r>
  </si>
  <si>
    <t>11 meetings per year at £25 per meeting (no change - we currently pay £20 a meeting)</t>
  </si>
  <si>
    <t>Based on 5 year LTA, but with modest changes to assets in/out)</t>
  </si>
  <si>
    <t xml:space="preserve">Additional £70 reflects increase in mileage &amp; sundry costs </t>
  </si>
  <si>
    <r>
      <t xml:space="preserve">CCTV maintenance at £125 </t>
    </r>
    <r>
      <rPr>
        <sz val="9"/>
        <color rgb="FFFF0000"/>
        <rFont val="Verdana"/>
        <family val="2"/>
      </rPr>
      <t>(+ VAT £25)</t>
    </r>
    <r>
      <rPr>
        <sz val="9"/>
        <rFont val="Verdana"/>
        <family val="2"/>
      </rPr>
      <t xml:space="preserve"> + ICO @ £35</t>
    </r>
  </si>
  <si>
    <r>
      <t>B&amp;W £450/Ext audit £375/Int. audit £300/OPS legal fees £1000 (</t>
    </r>
    <r>
      <rPr>
        <sz val="9"/>
        <color rgb="FFFF0000"/>
        <rFont val="Verdana"/>
        <family val="2"/>
      </rPr>
      <t>+ VAT £90  for B&amp;W + Int audit £60 + £200 legal fees</t>
    </r>
    <r>
      <rPr>
        <sz val="9"/>
        <rFont val="Verdana"/>
        <family val="2"/>
      </rPr>
      <t>)</t>
    </r>
  </si>
  <si>
    <t>Assumes £15k @ 2.5%</t>
  </si>
  <si>
    <r>
      <rPr>
        <sz val="9"/>
        <rFont val="Verdana"/>
        <family val="2"/>
      </rPr>
      <t>Annual spend c£1550 pa + £950 hand washer/dryer servicing</t>
    </r>
    <r>
      <rPr>
        <sz val="9"/>
        <color theme="0" tint="-0.249977111117893"/>
        <rFont val="Verdana"/>
        <family val="2"/>
      </rPr>
      <t xml:space="preserve"> (</t>
    </r>
    <r>
      <rPr>
        <sz val="9"/>
        <color rgb="FFFF0000"/>
        <rFont val="Verdana"/>
        <family val="2"/>
      </rPr>
      <t>+ VAT c£300</t>
    </r>
    <r>
      <rPr>
        <sz val="9"/>
        <color theme="0" tint="-0.249977111117893"/>
        <rFont val="Verdana"/>
        <family val="2"/>
      </rPr>
      <t>)</t>
    </r>
  </si>
  <si>
    <t>Maintenance of St Bartholemew's Llanover @£1440 per annum (6 cuts @ £275 per cut - up from £240).</t>
  </si>
  <si>
    <t>51 weeks (no Good Friday service) x £16 per week £614 in total )</t>
  </si>
  <si>
    <t>Small increase.  Training courses (x12) = £480  + OVW membership £420 &amp; SLCC £200</t>
  </si>
  <si>
    <t xml:space="preserve">Based on 418 hours at £11.53 (to maintian current differential of 0.767% above new minimun wage rate of £11.44 per hour). </t>
  </si>
  <si>
    <t>Based on £18467 x 80% = £14773.60 - 589.60 NI + 366.81 Employer Pension</t>
  </si>
  <si>
    <t>Gross £18467 x 20% (tax rate) + £589.60 Employee NI plus Chair/V-C honoraria tax liabilities (£150)</t>
  </si>
  <si>
    <r>
      <t>£1248 for Councillors allowances (8 x £156) + £200 for expenses + £100 Care Costs + £100 travel</t>
    </r>
    <r>
      <rPr>
        <b/>
        <sz val="9"/>
        <color rgb="FF7030A0"/>
        <rFont val="Verdana"/>
        <family val="2"/>
      </rPr>
      <t xml:space="preserve"> (no attendance allowance)</t>
    </r>
  </si>
  <si>
    <t>Agreed Council meeting 11th December.</t>
  </si>
  <si>
    <r>
      <t>Village Maint'ce £4,035.52 (confirmed) / Sundry £1000 / Wildflower garden - self seed with spring topping £424.24</t>
    </r>
    <r>
      <rPr>
        <sz val="9"/>
        <color theme="0" tint="-0.249977111117893"/>
        <rFont val="Verdana"/>
        <family val="2"/>
      </rPr>
      <t xml:space="preserve"> (</t>
    </r>
    <r>
      <rPr>
        <sz val="9"/>
        <color rgb="FFFF0000"/>
        <rFont val="Verdana"/>
        <family val="2"/>
      </rPr>
      <t>VAT £1091.95</t>
    </r>
    <r>
      <rPr>
        <sz val="9"/>
        <rFont val="Verdana"/>
        <family val="2"/>
      </rPr>
      <t>)</t>
    </r>
  </si>
  <si>
    <t>Rent - OPS</t>
  </si>
  <si>
    <r>
      <rPr>
        <sz val="9"/>
        <rFont val="Verdana"/>
        <family val="2"/>
      </rPr>
      <t xml:space="preserve">In case of need </t>
    </r>
    <r>
      <rPr>
        <sz val="9"/>
        <color rgb="FFFF0000"/>
        <rFont val="Verdana"/>
        <family val="2"/>
      </rPr>
      <t>+ VAT (£100)</t>
    </r>
  </si>
  <si>
    <t>Donations / Grants (In)</t>
  </si>
  <si>
    <t>Projected based on 2022/23 &amp; 2023/24 income</t>
  </si>
  <si>
    <t>KIV - £1886 is held on reserve from Micro-Geography Fund</t>
  </si>
  <si>
    <t>Retained as per 2023/24 but may need some flexibility</t>
  </si>
  <si>
    <r>
      <rPr>
        <sz val="9"/>
        <rFont val="Verdana"/>
        <family val="2"/>
      </rPr>
      <t>Capital Expenditure - Play Equipment or other as required</t>
    </r>
    <r>
      <rPr>
        <sz val="9"/>
        <color rgb="FFFF0000"/>
        <rFont val="Verdana"/>
        <family val="2"/>
      </rPr>
      <t xml:space="preserve"> (+VAT £1000)</t>
    </r>
  </si>
  <si>
    <t>2025/2026</t>
  </si>
  <si>
    <t>Rationale 2025/26</t>
  </si>
  <si>
    <t>Next review due Sept 2027</t>
  </si>
  <si>
    <t>Assumes £20k @ 2.5%</t>
  </si>
  <si>
    <t>Increase by 3.7% from £45 to £49.00 per month?</t>
  </si>
  <si>
    <t>Projection based on previous year's income</t>
  </si>
  <si>
    <t>Modest increase (12 x £6 monthly Bank fees) + £40 postage</t>
  </si>
  <si>
    <r>
      <t>Based on current projections £65 inks and £65 paper &amp; sundries</t>
    </r>
    <r>
      <rPr>
        <sz val="9"/>
        <color rgb="FFFF0000"/>
        <rFont val="Verdana"/>
        <family val="2"/>
      </rPr>
      <t xml:space="preserve"> (+ VAT £26)</t>
    </r>
  </si>
  <si>
    <t>Based on 5 year LTA</t>
  </si>
  <si>
    <t>Reflects 2023/24 spend plus increases for conference attendance etc</t>
  </si>
  <si>
    <t>Councillors (8 x £156 + 8 x £52) + £100 Care Costs + £100 travel)</t>
  </si>
  <si>
    <t>No elections costs forecast for 2025/26</t>
  </si>
  <si>
    <r>
      <rPr>
        <sz val="9"/>
        <rFont val="Verdana"/>
        <family val="2"/>
      </rPr>
      <t>Annual spend c£1900 pa + £865 hand washer/dryer servicing</t>
    </r>
    <r>
      <rPr>
        <sz val="9"/>
        <color theme="0" tint="-0.249977111117893"/>
        <rFont val="Verdana"/>
        <family val="2"/>
      </rPr>
      <t xml:space="preserve"> (</t>
    </r>
    <r>
      <rPr>
        <sz val="9"/>
        <color rgb="FFFF0000"/>
        <rFont val="Verdana"/>
        <family val="2"/>
      </rPr>
      <t>+ VAT c£300</t>
    </r>
    <r>
      <rPr>
        <sz val="9"/>
        <color theme="0" tint="-0.249977111117893"/>
        <rFont val="Verdana"/>
        <family val="2"/>
      </rPr>
      <t>)</t>
    </r>
  </si>
  <si>
    <r>
      <t xml:space="preserve">CCTV maintenance at £140 </t>
    </r>
    <r>
      <rPr>
        <sz val="9"/>
        <color rgb="FFFF0000"/>
        <rFont val="Verdana"/>
        <family val="2"/>
      </rPr>
      <t>(+ VAT £28)</t>
    </r>
    <r>
      <rPr>
        <sz val="9"/>
        <rFont val="Verdana"/>
        <family val="2"/>
      </rPr>
      <t xml:space="preserve"> + ICO @ £35</t>
    </r>
  </si>
  <si>
    <t>50 weeks (no Good Friday / Boxing Day service) x £16 per week (based on likely increase next year).</t>
  </si>
  <si>
    <t>OVW / SLCC / ICCM / Parish On-line / Training</t>
  </si>
  <si>
    <t>OVW (£450) / SLCC (£200) / ICCM (£150) Parish on-line (£150) / Training (£400)</t>
  </si>
  <si>
    <r>
      <t xml:space="preserve">Include wildflower garden re-seeding costs here - say £1000 </t>
    </r>
    <r>
      <rPr>
        <b/>
        <sz val="9"/>
        <color rgb="FFFF0000"/>
        <rFont val="Verdana"/>
        <family val="2"/>
      </rPr>
      <t xml:space="preserve">+  200 VAT?  </t>
    </r>
  </si>
  <si>
    <t>Increase to £2000?</t>
  </si>
  <si>
    <t>Wages</t>
  </si>
  <si>
    <t xml:space="preserve">418 hours based on new NMW of £12.21 + 0.767% = £12.30 per hour. </t>
  </si>
  <si>
    <t>Based on suggested 2024/25 salary plus 3% = £18710  x 80% = £14,968 - £491.20 NI + £374.10 employer pension</t>
  </si>
  <si>
    <t>Confirmed by Full Council on 9th December 2024</t>
  </si>
  <si>
    <t>The total of VAT (shown in red) above</t>
  </si>
  <si>
    <r>
      <t>B&amp;W £480/Ext audit £900/Int. audit £300/Linnells £350 (</t>
    </r>
    <r>
      <rPr>
        <sz val="9"/>
        <color rgb="FFFF0000"/>
        <rFont val="Verdana"/>
        <family val="2"/>
      </rPr>
      <t>+ VAT £96 for B&amp;W + £180 for External audit + Int audit £60 + Linnels £70</t>
    </r>
    <r>
      <rPr>
        <sz val="9"/>
        <rFont val="Verdana"/>
        <family val="2"/>
      </rPr>
      <t>)</t>
    </r>
  </si>
  <si>
    <t>Based on 8 x cuts @£280 plus £260 for path cleaning / removal of wall ivy (as required)</t>
  </si>
  <si>
    <r>
      <t>Village Maint'ce £4,035.52 + 3.6% (£4180.80) + Shelters (£277) + Sundry £2500  -</t>
    </r>
    <r>
      <rPr>
        <sz val="9"/>
        <color rgb="FFFF0000"/>
        <rFont val="Verdana"/>
        <family val="2"/>
      </rPr>
      <t xml:space="preserve"> VAT £1391.56</t>
    </r>
  </si>
  <si>
    <r>
      <t xml:space="preserve">Weekly collections @ £7.35 per bin x16 - (+VAT </t>
    </r>
    <r>
      <rPr>
        <sz val="9"/>
        <color rgb="FFFF0000"/>
        <rFont val="Verdana"/>
        <family val="2"/>
      </rPr>
      <t>£1223.04</t>
    </r>
    <r>
      <rPr>
        <sz val="9"/>
        <rFont val="Verdana"/>
        <family val="2"/>
      </rPr>
      <t xml:space="preserve">) - </t>
    </r>
    <r>
      <rPr>
        <b/>
        <sz val="9"/>
        <color theme="7"/>
        <rFont val="Verdana"/>
        <family val="2"/>
      </rPr>
      <t>projected additonal 3 bins for Llanover now removed</t>
    </r>
  </si>
  <si>
    <r>
      <t xml:space="preserve">Increase from £2,500 to £3146 to include £1146.60 'surplus' dog bin budget </t>
    </r>
    <r>
      <rPr>
        <b/>
        <sz val="9"/>
        <color theme="7"/>
        <rFont val="Verdana"/>
        <family val="2"/>
      </rPr>
      <t>minus £500 to cover VAT shortfall</t>
    </r>
    <r>
      <rPr>
        <sz val="9"/>
        <rFont val="Verdana"/>
        <family val="2"/>
      </rPr>
      <t xml:space="preserve"> </t>
    </r>
    <r>
      <rPr>
        <sz val="9"/>
        <color rgb="FFFF0000"/>
        <rFont val="Verdana"/>
        <family val="2"/>
      </rPr>
      <t>(plus VAT of £629.32)</t>
    </r>
  </si>
  <si>
    <r>
      <t xml:space="preserve">Forecast based on 2024/25's projected spend was £4194.03.  Actual received 07/04/25 of </t>
    </r>
    <r>
      <rPr>
        <b/>
        <sz val="9"/>
        <rFont val="Verdana"/>
        <family val="2"/>
      </rPr>
      <t>£4168.61</t>
    </r>
  </si>
  <si>
    <t>2026/2027</t>
  </si>
  <si>
    <t>Currently £600  pa - increase by 4% to £624 pa (£56 per qtr)</t>
  </si>
  <si>
    <t>Assumes £20k @ 2%</t>
  </si>
  <si>
    <t>Based on 2025/26's forecast VAT spend of £4304.92 which will be claimed back in 2026/27.</t>
  </si>
  <si>
    <t xml:space="preserve">418 hours based on projected NMW of £12.71 + 0.767% = £12.81 per hour. </t>
  </si>
  <si>
    <t>Gross £18,710 x 20% (tax rate) + £491.20 NI + Chair/V-C honoraria tax liabilities (£150)</t>
  </si>
  <si>
    <r>
      <t>B&amp;W £500/Ext audit £300/Int audit £330 (</t>
    </r>
    <r>
      <rPr>
        <sz val="9"/>
        <color rgb="FFFF0000"/>
        <rFont val="Verdana"/>
        <family val="2"/>
      </rPr>
      <t>+ VAT £100 for B&amp;W + £60 for External audit + Int audit £66</t>
    </r>
    <r>
      <rPr>
        <sz val="9"/>
        <rFont val="Verdana"/>
        <family val="2"/>
      </rPr>
      <t>)</t>
    </r>
  </si>
  <si>
    <t>Stay at £2000?</t>
  </si>
  <si>
    <t>No change - sufficient for normal conference attendance and typical expenses</t>
  </si>
  <si>
    <t>Councillors (8 x £156 + 8 x £52) + £100 Care Costs + £100 travel) - No change</t>
  </si>
  <si>
    <r>
      <t>Reduce back to £2500 (increased by £1146 last year as dog bins not purchased). -</t>
    </r>
    <r>
      <rPr>
        <sz val="9"/>
        <color rgb="FFFF0000"/>
        <rFont val="Verdana"/>
        <family val="2"/>
      </rPr>
      <t xml:space="preserve"> VAT £500</t>
    </r>
  </si>
  <si>
    <r>
      <rPr>
        <sz val="9"/>
        <rFont val="Verdana"/>
        <family val="2"/>
      </rPr>
      <t xml:space="preserve">Elec £400 </t>
    </r>
    <r>
      <rPr>
        <sz val="9"/>
        <color rgb="FFED0000"/>
        <rFont val="Verdana"/>
        <family val="2"/>
      </rPr>
      <t xml:space="preserve">(£20) </t>
    </r>
    <r>
      <rPr>
        <sz val="9"/>
        <rFont val="Verdana"/>
        <family val="2"/>
      </rPr>
      <t xml:space="preserve">Water £1000 service £864 </t>
    </r>
    <r>
      <rPr>
        <sz val="9"/>
        <color rgb="FFED0000"/>
        <rFont val="Verdana"/>
        <family val="2"/>
      </rPr>
      <t xml:space="preserve">(£172.80) </t>
    </r>
    <r>
      <rPr>
        <sz val="9"/>
        <rFont val="Verdana"/>
        <family val="2"/>
      </rPr>
      <t>Supplies/Sundry/Repairs £550</t>
    </r>
    <r>
      <rPr>
        <sz val="9"/>
        <color rgb="FFED0000"/>
        <rFont val="Verdana"/>
        <family val="2"/>
      </rPr>
      <t xml:space="preserve"> (£110)</t>
    </r>
  </si>
  <si>
    <r>
      <t xml:space="preserve">CCTV maintenance at £150 </t>
    </r>
    <r>
      <rPr>
        <sz val="9"/>
        <color rgb="FFFF0000"/>
        <rFont val="Verdana"/>
        <family val="2"/>
      </rPr>
      <t>(+ VAT £30)</t>
    </r>
    <r>
      <rPr>
        <sz val="9"/>
        <rFont val="Verdana"/>
        <family val="2"/>
      </rPr>
      <t xml:space="preserve"> + ICO @ £47</t>
    </r>
  </si>
  <si>
    <t>CCTV / Info Commissioner</t>
  </si>
  <si>
    <r>
      <t xml:space="preserve">OVW (£480) / SLCC (£200) / ICCM (£120) Parish on-line (£150) </t>
    </r>
    <r>
      <rPr>
        <sz val="9"/>
        <color rgb="FFED0000"/>
        <rFont val="Verdana"/>
        <family val="2"/>
      </rPr>
      <t>(£30)</t>
    </r>
    <r>
      <rPr>
        <sz val="9"/>
        <rFont val="Verdana"/>
        <family val="2"/>
      </rPr>
      <t xml:space="preserve"> / Training (£400)</t>
    </r>
  </si>
  <si>
    <r>
      <t xml:space="preserve">Based on 8 x cuts @£280 plus £260 for path cleaning / removal of wall ivy (as required) - </t>
    </r>
    <r>
      <rPr>
        <b/>
        <sz val="9"/>
        <color rgb="FF7030A0"/>
        <rFont val="Verdana"/>
        <family val="2"/>
      </rPr>
      <t>No change</t>
    </r>
  </si>
  <si>
    <t>Modest decrease (12 x £6 monthly Bank fees) + £20 postage (reduction in postage costs)</t>
  </si>
  <si>
    <t>11 meetings per year at £25 per meeting (no change although we currently pay £20 a meeting)</t>
  </si>
  <si>
    <t>Based on 5 year LTA (this year is final renewal under the agreement)</t>
  </si>
  <si>
    <r>
      <t>Village Maint'ce £4,202.01 + 4% = £4370.09 (Town Teams) + Sundry £2500  -</t>
    </r>
    <r>
      <rPr>
        <sz val="9"/>
        <color rgb="FFFF0000"/>
        <rFont val="Verdana"/>
        <family val="2"/>
      </rPr>
      <t xml:space="preserve"> VAT £1374.01</t>
    </r>
  </si>
  <si>
    <t>Budget Projection 2026-27 - Approved by CC XX/XX/202X</t>
  </si>
  <si>
    <t>Community Centre (capital donation?)</t>
  </si>
  <si>
    <t>Rationale 2026/27</t>
  </si>
  <si>
    <r>
      <t xml:space="preserve">Weekly collections @ £7.65 per bin x16 - (+VAT </t>
    </r>
    <r>
      <rPr>
        <sz val="9"/>
        <color rgb="FFFF0000"/>
        <rFont val="Verdana"/>
        <family val="2"/>
      </rPr>
      <t>£1272.96</t>
    </r>
    <r>
      <rPr>
        <sz val="9"/>
        <rFont val="Verdana"/>
        <family val="2"/>
      </rPr>
      <t xml:space="preserve">) </t>
    </r>
  </si>
  <si>
    <t>Based on 2025/26 salary plus suggested 3.5% = £19403.30 x 60% = £11641.98 + £394.9 employer pension</t>
  </si>
  <si>
    <t>Gross £19,403.30  x 40% (tax rate) = £7761.32 + Chair/V-C honoraria tax liabilities (£150)</t>
  </si>
  <si>
    <t>Recoup of £3500 accrual, plus £1250 contribution towards 2027 elections</t>
  </si>
  <si>
    <t>Increase by £7000 to produce broadly balanced budget</t>
  </si>
  <si>
    <t>49 weeks (no Good Friday / Xmas / NYD service) x £16 per week (based on possible increase to £8/hr).</t>
  </si>
  <si>
    <t>Budget Proposals 2026 - 2027 - VERSION 3 - NOV 2025</t>
  </si>
  <si>
    <r>
      <t xml:space="preserve">E-mail (inc domain) £302 </t>
    </r>
    <r>
      <rPr>
        <sz val="9"/>
        <color rgb="FFED0000"/>
        <rFont val="Verdana"/>
        <family val="2"/>
      </rPr>
      <t>(£60.40)</t>
    </r>
    <r>
      <rPr>
        <sz val="9"/>
        <rFont val="Verdana"/>
        <family val="2"/>
      </rPr>
      <t xml:space="preserve"> Anti-Virus £7.50 </t>
    </r>
    <r>
      <rPr>
        <sz val="9"/>
        <color rgb="FFED0000"/>
        <rFont val="Verdana"/>
        <family val="2"/>
      </rPr>
      <t>(£1.50)</t>
    </r>
    <r>
      <rPr>
        <sz val="9"/>
        <rFont val="Verdana"/>
        <family val="2"/>
      </rPr>
      <t xml:space="preserve"> File Backup (£85) Comm eng (£250/</t>
    </r>
    <r>
      <rPr>
        <sz val="9"/>
        <color rgb="FFFF0000"/>
        <rFont val="Verdana"/>
        <family val="2"/>
      </rPr>
      <t>£50 VAT</t>
    </r>
    <r>
      <rPr>
        <sz val="9"/>
        <rFont val="Verdana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</si>
</sst>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25" x14ac:knownFonts="1">
    <font>
      <sz val="10"/>
      <name val="Arial"/>
    </font>
    <font>
      <b/>
      <sz val="8"/>
      <color indexed="81"/>
      <name val="Tahoma"/>
      <family val="2"/>
    </font>
    <font>
      <sz val="9"/>
      <name val="Verdan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sz val="16"/>
      <name val="Verdana"/>
      <family val="2"/>
    </font>
    <font>
      <sz val="10"/>
      <color rgb="FFFF0000"/>
      <name val="Verdana"/>
      <family val="2"/>
    </font>
    <font>
      <b/>
      <sz val="10"/>
      <color rgb="FF7030A0"/>
      <name val="Verdana"/>
      <family val="2"/>
    </font>
    <font>
      <sz val="10"/>
      <color rgb="FF7030A0"/>
      <name val="Verdana"/>
      <family val="2"/>
    </font>
    <font>
      <sz val="9"/>
      <color rgb="FFFF0000"/>
      <name val="Verdana"/>
      <family val="2"/>
    </font>
    <font>
      <b/>
      <sz val="9"/>
      <color rgb="FF7030A0"/>
      <name val="Verdana"/>
      <family val="2"/>
    </font>
    <font>
      <b/>
      <sz val="9"/>
      <color theme="6" tint="-0.249977111117893"/>
      <name val="Verdana"/>
      <family val="2"/>
    </font>
    <font>
      <b/>
      <sz val="9"/>
      <color rgb="FFFF0000"/>
      <name val="Verdana"/>
      <family val="2"/>
    </font>
    <font>
      <strike/>
      <sz val="9"/>
      <name val="Verdana"/>
      <family val="2"/>
    </font>
    <font>
      <b/>
      <sz val="9"/>
      <color theme="6"/>
      <name val="Verdana"/>
      <family val="2"/>
    </font>
    <font>
      <b/>
      <sz val="10"/>
      <color theme="0" tint="-0.249977111117893"/>
      <name val="Verdana"/>
      <family val="2"/>
    </font>
    <font>
      <sz val="10"/>
      <color theme="0" tint="-0.249977111117893"/>
      <name val="Verdana"/>
      <family val="2"/>
    </font>
    <font>
      <sz val="9"/>
      <color theme="0" tint="-0.249977111117893"/>
      <name val="Verdana"/>
      <family val="2"/>
    </font>
    <font>
      <sz val="11"/>
      <name val="Calibri"/>
      <family val="2"/>
    </font>
    <font>
      <b/>
      <sz val="9"/>
      <color theme="7"/>
      <name val="Verdana"/>
      <family val="2"/>
    </font>
    <font>
      <sz val="9"/>
      <color rgb="FFED0000"/>
      <name val="Verdana"/>
      <family val="2"/>
    </font>
    <font>
      <b/>
      <sz val="9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4" fillId="0" borderId="0" xfId="0" applyFont="1"/>
    <xf numFmtId="2" fontId="4" fillId="0" borderId="0" xfId="0" applyNumberFormat="1" applyFont="1"/>
    <xf numFmtId="164" fontId="4" fillId="0" borderId="0" xfId="0" applyNumberFormat="1" applyFont="1"/>
    <xf numFmtId="164" fontId="5" fillId="0" borderId="1" xfId="0" applyNumberFormat="1" applyFont="1" applyBorder="1"/>
    <xf numFmtId="164" fontId="6" fillId="0" borderId="1" xfId="0" applyNumberFormat="1" applyFont="1" applyBorder="1"/>
    <xf numFmtId="0" fontId="4" fillId="0" borderId="0" xfId="0" applyFont="1" applyAlignment="1">
      <alignment horizontal="center"/>
    </xf>
    <xf numFmtId="164" fontId="5" fillId="0" borderId="2" xfId="0" applyNumberFormat="1" applyFont="1" applyBorder="1"/>
    <xf numFmtId="164" fontId="4" fillId="0" borderId="2" xfId="0" applyNumberFormat="1" applyFont="1" applyBorder="1"/>
    <xf numFmtId="164" fontId="8" fillId="0" borderId="2" xfId="0" applyNumberFormat="1" applyFont="1" applyBorder="1"/>
    <xf numFmtId="0" fontId="8" fillId="0" borderId="0" xfId="0" applyFont="1" applyAlignment="1">
      <alignment horizontal="center"/>
    </xf>
    <xf numFmtId="164" fontId="9" fillId="0" borderId="2" xfId="0" applyNumberFormat="1" applyFont="1" applyBorder="1"/>
    <xf numFmtId="164" fontId="5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/>
    <xf numFmtId="0" fontId="5" fillId="0" borderId="0" xfId="0" applyFont="1"/>
    <xf numFmtId="164" fontId="10" fillId="0" borderId="0" xfId="0" applyNumberFormat="1" applyFont="1"/>
    <xf numFmtId="0" fontId="10" fillId="0" borderId="0" xfId="0" applyFont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5" fillId="0" borderId="0" xfId="0" quotePrefix="1" applyNumberFormat="1" applyFont="1" applyAlignment="1">
      <alignment horizontal="center"/>
    </xf>
    <xf numFmtId="164" fontId="4" fillId="0" borderId="1" xfId="0" applyNumberFormat="1" applyFont="1" applyBorder="1"/>
    <xf numFmtId="164" fontId="8" fillId="0" borderId="1" xfId="0" applyNumberFormat="1" applyFont="1" applyBorder="1"/>
    <xf numFmtId="164" fontId="2" fillId="0" borderId="0" xfId="0" applyNumberFormat="1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4" fontId="6" fillId="0" borderId="0" xfId="0" applyNumberFormat="1" applyFont="1"/>
    <xf numFmtId="8" fontId="4" fillId="0" borderId="0" xfId="0" applyNumberFormat="1" applyFont="1"/>
    <xf numFmtId="164" fontId="4" fillId="3" borderId="0" xfId="0" applyNumberFormat="1" applyFont="1" applyFill="1"/>
    <xf numFmtId="0" fontId="18" fillId="0" borderId="0" xfId="0" applyFont="1"/>
    <xf numFmtId="164" fontId="18" fillId="0" borderId="0" xfId="0" applyNumberFormat="1" applyFont="1"/>
    <xf numFmtId="164" fontId="19" fillId="0" borderId="0" xfId="0" applyNumberFormat="1" applyFont="1"/>
    <xf numFmtId="164" fontId="17" fillId="0" borderId="0" xfId="0" applyNumberFormat="1" applyFont="1"/>
    <xf numFmtId="164" fontId="9" fillId="0" borderId="1" xfId="0" applyNumberFormat="1" applyFont="1" applyBorder="1"/>
    <xf numFmtId="8" fontId="5" fillId="0" borderId="1" xfId="0" applyNumberFormat="1" applyFont="1" applyBorder="1"/>
    <xf numFmtId="164" fontId="2" fillId="3" borderId="0" xfId="0" applyNumberFormat="1" applyFont="1" applyFill="1"/>
    <xf numFmtId="0" fontId="2" fillId="3" borderId="0" xfId="0" applyFont="1" applyFill="1" applyAlignment="1">
      <alignment horizontal="left"/>
    </xf>
    <xf numFmtId="0" fontId="4" fillId="3" borderId="0" xfId="0" applyFont="1" applyFill="1"/>
    <xf numFmtId="0" fontId="19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8" fontId="17" fillId="0" borderId="0" xfId="0" applyNumberFormat="1" applyFont="1"/>
    <xf numFmtId="0" fontId="7" fillId="0" borderId="0" xfId="0" applyFont="1" applyAlignment="1">
      <alignment horizontal="center"/>
    </xf>
    <xf numFmtId="164" fontId="2" fillId="2" borderId="0" xfId="0" applyNumberFormat="1" applyFont="1" applyFill="1"/>
    <xf numFmtId="0" fontId="20" fillId="0" borderId="0" xfId="0" applyFont="1" applyAlignment="1">
      <alignment vertical="center"/>
    </xf>
    <xf numFmtId="0" fontId="22" fillId="2" borderId="0" xfId="0" applyFont="1" applyFill="1" applyAlignment="1">
      <alignment horizontal="left"/>
    </xf>
    <xf numFmtId="8" fontId="6" fillId="0" borderId="1" xfId="0" applyNumberFormat="1" applyFont="1" applyBorder="1"/>
    <xf numFmtId="8" fontId="6" fillId="0" borderId="0" xfId="0" applyNumberFormat="1" applyFont="1"/>
    <xf numFmtId="164" fontId="10" fillId="2" borderId="0" xfId="0" applyNumberFormat="1" applyFont="1" applyFill="1"/>
    <xf numFmtId="0" fontId="0" fillId="0" borderId="0" xfId="0" applyAlignment="1">
      <alignment horizont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64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  <color rgb="FF7297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57"/>
  <sheetViews>
    <sheetView tabSelected="1" zoomScale="124" zoomScaleNormal="124" zoomScaleSheetLayoutView="93" workbookViewId="0">
      <pane ySplit="3" topLeftCell="A22" activePane="bottomLeft" state="frozen"/>
      <selection activeCell="B3" sqref="B3"/>
      <selection pane="bottomLeft" activeCell="K47" sqref="K47"/>
    </sheetView>
  </sheetViews>
  <sheetFormatPr defaultColWidth="8.85546875" defaultRowHeight="12.75" x14ac:dyDescent="0.2"/>
  <cols>
    <col min="1" max="1" width="8.85546875" style="2"/>
    <col min="2" max="2" width="41.7109375" style="2" customWidth="1"/>
    <col min="3" max="3" width="15.42578125" style="2" hidden="1" customWidth="1"/>
    <col min="4" max="4" width="14.85546875" style="2" hidden="1" customWidth="1"/>
    <col min="5" max="5" width="15.42578125" style="2" hidden="1" customWidth="1"/>
    <col min="6" max="6" width="20.140625" style="2" hidden="1" customWidth="1"/>
    <col min="7" max="7" width="17.85546875" style="2" hidden="1" customWidth="1"/>
    <col min="8" max="8" width="3.140625" style="2" hidden="1" customWidth="1"/>
    <col min="9" max="10" width="13.7109375" style="2" customWidth="1"/>
    <col min="11" max="11" width="90.85546875" style="2" customWidth="1"/>
    <col min="12" max="12" width="117.5703125" style="2" customWidth="1"/>
    <col min="13" max="13" width="123.5703125" style="2" customWidth="1"/>
    <col min="14" max="14" width="106" style="2" customWidth="1"/>
    <col min="15" max="15" width="94.85546875" style="2" customWidth="1"/>
    <col min="16" max="16" width="98.140625" style="7" hidden="1" customWidth="1"/>
    <col min="17" max="17" width="58.42578125" style="2" hidden="1" customWidth="1"/>
    <col min="18" max="16384" width="8.85546875" style="2"/>
  </cols>
  <sheetData>
    <row r="1" spans="2:17" ht="19.5" x14ac:dyDescent="0.25">
      <c r="B1" s="55" t="s">
        <v>239</v>
      </c>
      <c r="C1" s="56"/>
      <c r="D1" s="56"/>
      <c r="E1" s="56"/>
      <c r="F1" s="56"/>
      <c r="G1" s="56"/>
      <c r="H1" s="56"/>
      <c r="I1" s="56"/>
      <c r="J1" s="56"/>
      <c r="K1" s="56"/>
      <c r="L1" s="51"/>
      <c r="M1" s="44"/>
      <c r="N1"/>
      <c r="O1"/>
      <c r="P1"/>
      <c r="Q1"/>
    </row>
    <row r="2" spans="2:17" ht="12" customHeight="1" x14ac:dyDescent="0.2"/>
    <row r="3" spans="2:17" ht="12" customHeight="1" x14ac:dyDescent="0.2">
      <c r="B3" s="21" t="s">
        <v>46</v>
      </c>
      <c r="C3" s="22" t="s">
        <v>10</v>
      </c>
      <c r="D3" s="22" t="s">
        <v>13</v>
      </c>
      <c r="E3" s="21" t="s">
        <v>14</v>
      </c>
      <c r="F3" s="21" t="s">
        <v>20</v>
      </c>
      <c r="G3" s="21" t="s">
        <v>22</v>
      </c>
      <c r="H3" s="21" t="s">
        <v>77</v>
      </c>
      <c r="I3" s="21" t="s">
        <v>180</v>
      </c>
      <c r="J3" s="21" t="s">
        <v>210</v>
      </c>
      <c r="K3" s="21" t="s">
        <v>232</v>
      </c>
      <c r="L3" s="21" t="s">
        <v>181</v>
      </c>
      <c r="M3" s="21" t="s">
        <v>150</v>
      </c>
      <c r="N3" s="21" t="s">
        <v>122</v>
      </c>
      <c r="O3" s="21" t="s">
        <v>85</v>
      </c>
      <c r="P3" s="21" t="s">
        <v>86</v>
      </c>
      <c r="Q3" s="16" t="s">
        <v>27</v>
      </c>
    </row>
    <row r="4" spans="2:17" x14ac:dyDescent="0.2">
      <c r="C4" s="3"/>
      <c r="D4" s="3"/>
      <c r="I4" s="31"/>
      <c r="J4" s="31"/>
      <c r="K4" s="31"/>
      <c r="L4" s="31"/>
      <c r="M4" s="1"/>
      <c r="N4" s="1"/>
    </row>
    <row r="5" spans="2:17" x14ac:dyDescent="0.2">
      <c r="B5" s="1" t="s">
        <v>0</v>
      </c>
      <c r="C5" s="4">
        <v>27500</v>
      </c>
      <c r="D5" s="4">
        <v>28000</v>
      </c>
      <c r="E5" s="4">
        <v>28500</v>
      </c>
      <c r="F5" s="4">
        <v>28500</v>
      </c>
      <c r="G5" s="4">
        <v>31000</v>
      </c>
      <c r="H5" s="4">
        <v>35000</v>
      </c>
      <c r="I5" s="4">
        <v>49000</v>
      </c>
      <c r="J5" s="14">
        <v>56000</v>
      </c>
      <c r="K5" s="25" t="s">
        <v>237</v>
      </c>
      <c r="L5" s="25" t="s">
        <v>202</v>
      </c>
      <c r="M5" s="25" t="s">
        <v>171</v>
      </c>
      <c r="N5" s="25"/>
      <c r="O5" s="25" t="s">
        <v>107</v>
      </c>
      <c r="P5" s="19" t="s">
        <v>66</v>
      </c>
      <c r="Q5" s="18" t="s">
        <v>64</v>
      </c>
    </row>
    <row r="6" spans="2:17" x14ac:dyDescent="0.2">
      <c r="B6" s="1" t="s">
        <v>173</v>
      </c>
      <c r="C6" s="4">
        <v>5400</v>
      </c>
      <c r="D6" s="4">
        <v>5400</v>
      </c>
      <c r="E6" s="4">
        <v>5400</v>
      </c>
      <c r="F6" s="4">
        <v>5400</v>
      </c>
      <c r="G6" s="4">
        <v>5940</v>
      </c>
      <c r="H6" s="4">
        <v>6000</v>
      </c>
      <c r="I6" s="4">
        <v>6300</v>
      </c>
      <c r="J6" s="4">
        <v>6300</v>
      </c>
      <c r="K6" s="25" t="s">
        <v>182</v>
      </c>
      <c r="L6" s="25" t="s">
        <v>182</v>
      </c>
      <c r="M6" s="25"/>
      <c r="N6" s="25" t="s">
        <v>140</v>
      </c>
      <c r="O6" s="25" t="s">
        <v>88</v>
      </c>
      <c r="P6" s="19" t="s">
        <v>75</v>
      </c>
      <c r="Q6" s="18" t="s">
        <v>74</v>
      </c>
    </row>
    <row r="7" spans="2:17" x14ac:dyDescent="0.2">
      <c r="B7" s="1" t="s">
        <v>28</v>
      </c>
      <c r="C7" s="4">
        <v>230</v>
      </c>
      <c r="D7" s="4"/>
      <c r="E7" s="4">
        <v>230</v>
      </c>
      <c r="F7" s="4"/>
      <c r="G7" s="4">
        <v>460</v>
      </c>
      <c r="H7" s="4">
        <v>312</v>
      </c>
      <c r="I7" s="4">
        <v>588</v>
      </c>
      <c r="J7" s="17">
        <v>624</v>
      </c>
      <c r="K7" s="25" t="s">
        <v>211</v>
      </c>
      <c r="L7" s="25" t="s">
        <v>184</v>
      </c>
      <c r="M7" s="25" t="s">
        <v>152</v>
      </c>
      <c r="N7" s="25"/>
      <c r="O7" s="19" t="s">
        <v>87</v>
      </c>
      <c r="P7" s="19" t="s">
        <v>78</v>
      </c>
      <c r="Q7" s="2" t="s">
        <v>65</v>
      </c>
    </row>
    <row r="8" spans="2:17" x14ac:dyDescent="0.2">
      <c r="B8" s="1" t="s">
        <v>92</v>
      </c>
      <c r="C8" s="4"/>
      <c r="D8" s="4"/>
      <c r="E8" s="4"/>
      <c r="F8" s="4"/>
      <c r="G8" s="4"/>
      <c r="H8" s="4"/>
      <c r="I8" s="4">
        <v>2500</v>
      </c>
      <c r="J8" s="17">
        <v>2500</v>
      </c>
      <c r="K8" s="25" t="s">
        <v>185</v>
      </c>
      <c r="L8" s="25" t="s">
        <v>185</v>
      </c>
      <c r="M8" s="25" t="s">
        <v>176</v>
      </c>
      <c r="N8" s="25" t="s">
        <v>124</v>
      </c>
      <c r="O8" s="25" t="s">
        <v>93</v>
      </c>
      <c r="P8" s="19"/>
      <c r="Q8" s="18"/>
    </row>
    <row r="9" spans="2:17" x14ac:dyDescent="0.2">
      <c r="B9" s="1" t="s">
        <v>175</v>
      </c>
      <c r="C9" s="4">
        <v>0</v>
      </c>
      <c r="D9" s="4"/>
      <c r="E9" s="4"/>
      <c r="F9" s="4">
        <v>0</v>
      </c>
      <c r="G9" s="4"/>
      <c r="H9" s="4">
        <v>0</v>
      </c>
      <c r="I9" s="4">
        <v>0</v>
      </c>
      <c r="J9" s="17">
        <v>0</v>
      </c>
      <c r="K9" s="4"/>
      <c r="L9" s="4"/>
      <c r="M9" s="25" t="s">
        <v>124</v>
      </c>
      <c r="N9" s="25" t="s">
        <v>125</v>
      </c>
      <c r="O9" s="19" t="s">
        <v>111</v>
      </c>
      <c r="P9" s="19" t="s">
        <v>35</v>
      </c>
    </row>
    <row r="10" spans="2:17" x14ac:dyDescent="0.2">
      <c r="B10" s="1" t="s">
        <v>1</v>
      </c>
      <c r="C10" s="4">
        <v>100</v>
      </c>
      <c r="D10" s="4">
        <v>200</v>
      </c>
      <c r="E10" s="4">
        <v>200</v>
      </c>
      <c r="F10" s="4">
        <v>50</v>
      </c>
      <c r="G10" s="4">
        <v>25</v>
      </c>
      <c r="H10" s="4">
        <v>0</v>
      </c>
      <c r="I10" s="4">
        <v>500</v>
      </c>
      <c r="J10" s="17">
        <v>400</v>
      </c>
      <c r="K10" s="25" t="s">
        <v>212</v>
      </c>
      <c r="L10" s="25" t="s">
        <v>183</v>
      </c>
      <c r="M10" s="25" t="s">
        <v>162</v>
      </c>
      <c r="N10" s="25" t="s">
        <v>126</v>
      </c>
      <c r="O10" s="19" t="s">
        <v>44</v>
      </c>
      <c r="P10" s="19" t="s">
        <v>44</v>
      </c>
    </row>
    <row r="11" spans="2:17" x14ac:dyDescent="0.2">
      <c r="B11" s="1" t="s">
        <v>7</v>
      </c>
      <c r="C11" s="4">
        <v>3500</v>
      </c>
      <c r="D11" s="4">
        <v>3500</v>
      </c>
      <c r="E11" s="4">
        <v>3000</v>
      </c>
      <c r="F11" s="4">
        <v>876</v>
      </c>
      <c r="G11" s="4">
        <v>2919</v>
      </c>
      <c r="H11" s="4">
        <v>2000</v>
      </c>
      <c r="I11" s="4">
        <v>4168.6099999999997</v>
      </c>
      <c r="J11" s="17">
        <v>4304.92</v>
      </c>
      <c r="K11" s="25" t="s">
        <v>213</v>
      </c>
      <c r="L11" s="25" t="s">
        <v>209</v>
      </c>
      <c r="M11" s="25" t="s">
        <v>151</v>
      </c>
      <c r="N11" s="25" t="s">
        <v>123</v>
      </c>
      <c r="O11" s="26" t="s">
        <v>89</v>
      </c>
      <c r="P11" s="19" t="s">
        <v>57</v>
      </c>
      <c r="Q11" s="2" t="s">
        <v>45</v>
      </c>
    </row>
    <row r="12" spans="2:17" x14ac:dyDescent="0.2">
      <c r="C12" s="4"/>
      <c r="D12" s="4"/>
      <c r="E12" s="4"/>
      <c r="F12" s="4"/>
      <c r="G12" s="4"/>
      <c r="H12" s="4"/>
      <c r="I12" s="32"/>
      <c r="J12" s="32"/>
      <c r="K12" s="32"/>
      <c r="L12" s="32"/>
      <c r="M12" s="32"/>
      <c r="N12" s="4"/>
      <c r="O12" s="19"/>
      <c r="P12" s="11"/>
    </row>
    <row r="13" spans="2:17" x14ac:dyDescent="0.2">
      <c r="B13" s="2" t="s">
        <v>17</v>
      </c>
      <c r="C13" s="5">
        <f>SUM(C5:C11)</f>
        <v>36730</v>
      </c>
      <c r="D13" s="5">
        <f>SUM(D5:D11)</f>
        <v>37100</v>
      </c>
      <c r="E13" s="6">
        <f>SUM(E5:E12)</f>
        <v>37330</v>
      </c>
      <c r="F13" s="6">
        <f>SUM(F5:F12)</f>
        <v>34826</v>
      </c>
      <c r="G13" s="6">
        <f>SUM(G5:G12)</f>
        <v>40344</v>
      </c>
      <c r="H13" s="6">
        <f>SUM(H5:H11)</f>
        <v>43312</v>
      </c>
      <c r="I13" s="35">
        <f>SUM(I5:I11)</f>
        <v>63056.61</v>
      </c>
      <c r="J13" s="35">
        <f>SUM(J5:J11)</f>
        <v>70128.92</v>
      </c>
      <c r="K13" s="15"/>
      <c r="L13" s="15"/>
      <c r="M13" s="34"/>
      <c r="N13" s="28"/>
      <c r="O13" s="19"/>
      <c r="P13" s="11"/>
    </row>
    <row r="14" spans="2:17" ht="15" x14ac:dyDescent="0.2">
      <c r="C14" s="4"/>
      <c r="D14" s="4"/>
      <c r="E14" s="4"/>
      <c r="I14" s="31"/>
      <c r="J14" s="31"/>
      <c r="K14" s="46"/>
      <c r="L14" s="46"/>
      <c r="M14" s="31"/>
      <c r="O14" s="19"/>
      <c r="P14" s="11"/>
    </row>
    <row r="15" spans="2:17" x14ac:dyDescent="0.2">
      <c r="C15" s="4"/>
      <c r="D15" s="4"/>
      <c r="E15" s="4"/>
      <c r="I15" s="31"/>
      <c r="J15" s="31"/>
      <c r="K15" s="31"/>
      <c r="L15" s="31"/>
      <c r="M15" s="31"/>
      <c r="O15" s="19"/>
      <c r="P15" s="11"/>
    </row>
    <row r="16" spans="2:17" ht="15" customHeight="1" x14ac:dyDescent="0.2">
      <c r="B16" s="1" t="s">
        <v>21</v>
      </c>
      <c r="C16" s="4">
        <v>5760</v>
      </c>
      <c r="D16" s="4">
        <v>6254.4</v>
      </c>
      <c r="E16" s="4">
        <v>6379.48</v>
      </c>
      <c r="F16" s="4">
        <v>3026</v>
      </c>
      <c r="G16" s="4">
        <v>9248</v>
      </c>
      <c r="H16" s="4">
        <v>12218.2</v>
      </c>
      <c r="I16" s="4">
        <v>14850.9</v>
      </c>
      <c r="J16" s="17">
        <v>12036.88</v>
      </c>
      <c r="K16" s="19" t="s">
        <v>234</v>
      </c>
      <c r="L16" s="19" t="s">
        <v>201</v>
      </c>
      <c r="M16" s="19" t="s">
        <v>168</v>
      </c>
      <c r="N16" s="37" t="s">
        <v>144</v>
      </c>
      <c r="O16" s="19" t="s">
        <v>104</v>
      </c>
      <c r="P16" s="19" t="s">
        <v>48</v>
      </c>
      <c r="Q16" s="17" t="s">
        <v>69</v>
      </c>
    </row>
    <row r="17" spans="1:84" x14ac:dyDescent="0.2">
      <c r="B17" s="1" t="s">
        <v>199</v>
      </c>
      <c r="C17" s="4">
        <v>2640</v>
      </c>
      <c r="D17" s="4">
        <v>2857.44</v>
      </c>
      <c r="E17" s="4">
        <v>2914.58</v>
      </c>
      <c r="F17" s="4">
        <v>3513</v>
      </c>
      <c r="G17" s="4">
        <v>3587</v>
      </c>
      <c r="H17" s="4">
        <v>3825</v>
      </c>
      <c r="I17" s="4">
        <v>5141.3999999999996</v>
      </c>
      <c r="J17" s="17">
        <v>5354.58</v>
      </c>
      <c r="K17" s="19" t="s">
        <v>214</v>
      </c>
      <c r="L17" s="19" t="s">
        <v>200</v>
      </c>
      <c r="M17" s="19" t="s">
        <v>167</v>
      </c>
      <c r="N17" s="38" t="s">
        <v>143</v>
      </c>
      <c r="O17" s="19" t="s">
        <v>108</v>
      </c>
      <c r="P17" s="19" t="s">
        <v>47</v>
      </c>
      <c r="Q17" s="18" t="s">
        <v>49</v>
      </c>
    </row>
    <row r="18" spans="1:84" ht="13.9" customHeight="1" x14ac:dyDescent="0.2">
      <c r="B18" s="1" t="s">
        <v>12</v>
      </c>
      <c r="C18" s="4">
        <v>1440</v>
      </c>
      <c r="D18" s="4">
        <v>1536</v>
      </c>
      <c r="E18" s="4">
        <v>1566</v>
      </c>
      <c r="F18" s="4">
        <v>370</v>
      </c>
      <c r="G18" s="4">
        <v>2838</v>
      </c>
      <c r="H18" s="4">
        <v>4444.8</v>
      </c>
      <c r="I18" s="4">
        <v>4383.2</v>
      </c>
      <c r="J18" s="17">
        <v>7911.32</v>
      </c>
      <c r="K18" s="19" t="s">
        <v>235</v>
      </c>
      <c r="L18" s="19" t="s">
        <v>215</v>
      </c>
      <c r="M18" s="19" t="s">
        <v>169</v>
      </c>
      <c r="N18" s="38" t="s">
        <v>148</v>
      </c>
      <c r="O18" s="19" t="s">
        <v>105</v>
      </c>
      <c r="P18" s="19" t="s">
        <v>72</v>
      </c>
      <c r="Q18" s="18" t="s">
        <v>71</v>
      </c>
    </row>
    <row r="19" spans="1:84" ht="13.9" customHeight="1" x14ac:dyDescent="0.2">
      <c r="B19" s="1" t="s">
        <v>96</v>
      </c>
      <c r="C19" s="4"/>
      <c r="D19" s="4"/>
      <c r="E19" s="4"/>
      <c r="F19" s="4"/>
      <c r="G19" s="4"/>
      <c r="H19" s="4"/>
      <c r="I19" s="4">
        <v>180</v>
      </c>
      <c r="J19" s="17">
        <v>180</v>
      </c>
      <c r="K19" s="25" t="s">
        <v>127</v>
      </c>
      <c r="L19" s="25" t="s">
        <v>127</v>
      </c>
      <c r="M19" s="25" t="s">
        <v>127</v>
      </c>
      <c r="N19" s="25" t="s">
        <v>127</v>
      </c>
      <c r="O19" s="19" t="s">
        <v>114</v>
      </c>
      <c r="P19" s="19" t="s">
        <v>97</v>
      </c>
      <c r="Q19" s="18"/>
    </row>
    <row r="20" spans="1:84" x14ac:dyDescent="0.2">
      <c r="B20" s="1" t="s">
        <v>36</v>
      </c>
      <c r="C20" s="4">
        <v>60</v>
      </c>
      <c r="D20" s="4">
        <v>70</v>
      </c>
      <c r="E20" s="4">
        <v>70</v>
      </c>
      <c r="F20" s="4">
        <v>80</v>
      </c>
      <c r="G20" s="4">
        <v>105</v>
      </c>
      <c r="H20" s="4">
        <v>100</v>
      </c>
      <c r="I20" s="4">
        <v>112</v>
      </c>
      <c r="J20" s="17">
        <v>92</v>
      </c>
      <c r="K20" s="19" t="s">
        <v>226</v>
      </c>
      <c r="L20" s="19" t="s">
        <v>186</v>
      </c>
      <c r="M20" s="19" t="s">
        <v>155</v>
      </c>
      <c r="N20" s="19" t="s">
        <v>51</v>
      </c>
      <c r="O20" s="19" t="s">
        <v>51</v>
      </c>
      <c r="P20" s="19" t="s">
        <v>51</v>
      </c>
      <c r="Q20" s="18" t="s">
        <v>53</v>
      </c>
    </row>
    <row r="21" spans="1:84" x14ac:dyDescent="0.2">
      <c r="B21" s="1" t="s">
        <v>2</v>
      </c>
      <c r="C21" s="4">
        <v>70</v>
      </c>
      <c r="D21" s="4">
        <v>50</v>
      </c>
      <c r="E21" s="4">
        <v>100</v>
      </c>
      <c r="F21" s="4">
        <v>120</v>
      </c>
      <c r="G21" s="4">
        <v>120</v>
      </c>
      <c r="H21" s="4">
        <v>192</v>
      </c>
      <c r="I21" s="4">
        <v>150</v>
      </c>
      <c r="J21" s="17">
        <v>130</v>
      </c>
      <c r="K21" s="19" t="s">
        <v>187</v>
      </c>
      <c r="L21" s="19" t="s">
        <v>187</v>
      </c>
      <c r="M21" s="19" t="s">
        <v>156</v>
      </c>
      <c r="N21" s="19" t="s">
        <v>128</v>
      </c>
      <c r="O21" s="19" t="s">
        <v>56</v>
      </c>
      <c r="P21" s="19" t="s">
        <v>56</v>
      </c>
      <c r="Q21" s="18" t="s">
        <v>50</v>
      </c>
    </row>
    <row r="22" spans="1:84" x14ac:dyDescent="0.2">
      <c r="B22" s="1" t="s">
        <v>3</v>
      </c>
      <c r="C22" s="4">
        <v>100</v>
      </c>
      <c r="D22" s="4">
        <v>100</v>
      </c>
      <c r="E22" s="4">
        <v>100</v>
      </c>
      <c r="F22" s="4">
        <v>100</v>
      </c>
      <c r="G22" s="4">
        <v>100</v>
      </c>
      <c r="H22" s="4">
        <v>100</v>
      </c>
      <c r="I22" s="4">
        <v>275</v>
      </c>
      <c r="J22" s="17">
        <v>275</v>
      </c>
      <c r="K22" s="25" t="s">
        <v>227</v>
      </c>
      <c r="L22" s="25" t="s">
        <v>157</v>
      </c>
      <c r="M22" s="25" t="s">
        <v>157</v>
      </c>
      <c r="N22" s="25" t="s">
        <v>137</v>
      </c>
      <c r="O22" s="19" t="s">
        <v>90</v>
      </c>
      <c r="P22" s="19" t="s">
        <v>43</v>
      </c>
      <c r="Q22" s="18" t="s">
        <v>53</v>
      </c>
    </row>
    <row r="23" spans="1:84" x14ac:dyDescent="0.2">
      <c r="B23" s="1" t="s">
        <v>4</v>
      </c>
      <c r="C23" s="4">
        <v>1184</v>
      </c>
      <c r="D23" s="4">
        <v>1250</v>
      </c>
      <c r="E23" s="4">
        <v>1400</v>
      </c>
      <c r="F23" s="4">
        <v>1000</v>
      </c>
      <c r="G23" s="4">
        <v>1000</v>
      </c>
      <c r="H23" s="4">
        <v>1250</v>
      </c>
      <c r="I23" s="4">
        <v>1350</v>
      </c>
      <c r="J23" s="17">
        <v>1400</v>
      </c>
      <c r="K23" s="25" t="s">
        <v>228</v>
      </c>
      <c r="L23" s="25" t="s">
        <v>188</v>
      </c>
      <c r="M23" s="19" t="s">
        <v>158</v>
      </c>
      <c r="N23" s="19" t="s">
        <v>147</v>
      </c>
      <c r="O23" s="19" t="s">
        <v>94</v>
      </c>
      <c r="P23" s="19" t="s">
        <v>52</v>
      </c>
      <c r="Q23" s="18" t="s">
        <v>54</v>
      </c>
    </row>
    <row r="24" spans="1:84" x14ac:dyDescent="0.2">
      <c r="B24" s="1" t="s">
        <v>37</v>
      </c>
      <c r="C24" s="4">
        <v>60</v>
      </c>
      <c r="D24" s="4">
        <v>800</v>
      </c>
      <c r="E24" s="4">
        <v>1000</v>
      </c>
      <c r="F24" s="4">
        <v>1500</v>
      </c>
      <c r="G24" s="4">
        <v>1800</v>
      </c>
      <c r="H24" s="4">
        <v>1050</v>
      </c>
      <c r="I24" s="4">
        <v>2030</v>
      </c>
      <c r="J24" s="17">
        <v>1130</v>
      </c>
      <c r="K24" s="25" t="s">
        <v>216</v>
      </c>
      <c r="L24" s="25" t="s">
        <v>204</v>
      </c>
      <c r="M24" s="19" t="s">
        <v>161</v>
      </c>
      <c r="N24" s="19" t="s">
        <v>146</v>
      </c>
      <c r="O24" s="19" t="s">
        <v>101</v>
      </c>
      <c r="P24" s="19" t="s">
        <v>95</v>
      </c>
      <c r="Q24" s="18" t="s">
        <v>55</v>
      </c>
    </row>
    <row r="25" spans="1:84" x14ac:dyDescent="0.2">
      <c r="B25" s="1" t="s">
        <v>25</v>
      </c>
      <c r="C25" s="4">
        <v>425</v>
      </c>
      <c r="D25" s="4">
        <v>425</v>
      </c>
      <c r="E25" s="4">
        <v>425</v>
      </c>
      <c r="F25" s="4">
        <v>425</v>
      </c>
      <c r="G25" s="4">
        <v>750</v>
      </c>
      <c r="H25" s="4">
        <v>600</v>
      </c>
      <c r="I25" s="4">
        <v>600</v>
      </c>
      <c r="J25" s="17">
        <v>600</v>
      </c>
      <c r="K25" s="25" t="s">
        <v>102</v>
      </c>
      <c r="L25" s="25" t="s">
        <v>102</v>
      </c>
      <c r="M25" s="25" t="s">
        <v>102</v>
      </c>
      <c r="N25" s="25" t="s">
        <v>102</v>
      </c>
      <c r="O25" s="27" t="s">
        <v>102</v>
      </c>
      <c r="P25" s="19" t="s">
        <v>30</v>
      </c>
      <c r="Q25" s="18" t="s">
        <v>73</v>
      </c>
    </row>
    <row r="26" spans="1:84" x14ac:dyDescent="0.2">
      <c r="B26" s="1" t="s">
        <v>9</v>
      </c>
      <c r="C26" s="4"/>
      <c r="D26" s="4"/>
      <c r="E26" s="4"/>
      <c r="F26" s="4">
        <v>250</v>
      </c>
      <c r="G26" s="4">
        <v>250</v>
      </c>
      <c r="H26" s="4">
        <v>250</v>
      </c>
      <c r="I26" s="4">
        <v>0</v>
      </c>
      <c r="J26" s="17">
        <v>4750</v>
      </c>
      <c r="K26" s="53" t="s">
        <v>236</v>
      </c>
      <c r="L26" s="19" t="s">
        <v>191</v>
      </c>
      <c r="M26" s="19" t="s">
        <v>153</v>
      </c>
      <c r="N26" s="19" t="s">
        <v>129</v>
      </c>
      <c r="O26" s="19" t="s">
        <v>110</v>
      </c>
      <c r="P26" s="19" t="s">
        <v>26</v>
      </c>
      <c r="Q26" s="18" t="s">
        <v>53</v>
      </c>
    </row>
    <row r="27" spans="1:84" x14ac:dyDescent="0.2">
      <c r="B27" s="1" t="s">
        <v>31</v>
      </c>
      <c r="C27" s="4"/>
      <c r="D27" s="4"/>
      <c r="E27" s="4"/>
      <c r="F27" s="4"/>
      <c r="G27" s="54">
        <v>2300</v>
      </c>
      <c r="H27" s="4">
        <v>500</v>
      </c>
      <c r="I27" s="4">
        <v>400</v>
      </c>
      <c r="J27" s="17">
        <v>400</v>
      </c>
      <c r="K27" s="1" t="s">
        <v>218</v>
      </c>
      <c r="L27" s="1" t="s">
        <v>189</v>
      </c>
      <c r="M27" s="19" t="s">
        <v>159</v>
      </c>
      <c r="N27" s="19" t="s">
        <v>130</v>
      </c>
      <c r="O27" s="19" t="s">
        <v>100</v>
      </c>
      <c r="P27" s="19" t="s">
        <v>23</v>
      </c>
      <c r="Q27" s="18" t="s">
        <v>53</v>
      </c>
    </row>
    <row r="28" spans="1:84" s="39" customFormat="1" x14ac:dyDescent="0.2">
      <c r="A28" s="1"/>
      <c r="B28" s="1" t="s">
        <v>106</v>
      </c>
      <c r="C28" s="30"/>
      <c r="D28" s="30"/>
      <c r="E28" s="30"/>
      <c r="F28" s="30">
        <v>500</v>
      </c>
      <c r="G28" s="54"/>
      <c r="H28" s="30">
        <v>2140</v>
      </c>
      <c r="I28" s="4">
        <v>1864</v>
      </c>
      <c r="J28" s="17">
        <v>1864</v>
      </c>
      <c r="K28" s="1" t="s">
        <v>219</v>
      </c>
      <c r="L28" s="1" t="s">
        <v>190</v>
      </c>
      <c r="M28" s="1" t="s">
        <v>170</v>
      </c>
      <c r="N28" s="1" t="s">
        <v>149</v>
      </c>
      <c r="O28" s="1" t="s">
        <v>120</v>
      </c>
      <c r="P28" s="1" t="s">
        <v>42</v>
      </c>
      <c r="Q28" s="1" t="s">
        <v>70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</row>
    <row r="29" spans="1:84" x14ac:dyDescent="0.2">
      <c r="B29" s="1" t="s">
        <v>40</v>
      </c>
      <c r="C29" s="4">
        <v>100</v>
      </c>
      <c r="D29" s="4">
        <v>200</v>
      </c>
      <c r="E29" s="4">
        <v>1500</v>
      </c>
      <c r="F29" s="4">
        <v>4500</v>
      </c>
      <c r="G29" s="4">
        <v>6300</v>
      </c>
      <c r="H29" s="4">
        <v>7711</v>
      </c>
      <c r="I29" s="4">
        <v>6957.8</v>
      </c>
      <c r="J29" s="17">
        <v>6870.09</v>
      </c>
      <c r="K29" s="1" t="s">
        <v>229</v>
      </c>
      <c r="L29" s="1" t="s">
        <v>206</v>
      </c>
      <c r="M29" s="19" t="s">
        <v>172</v>
      </c>
      <c r="N29" s="19" t="s">
        <v>142</v>
      </c>
      <c r="O29" s="19" t="s">
        <v>121</v>
      </c>
      <c r="P29" s="19" t="s">
        <v>84</v>
      </c>
      <c r="Q29" s="18" t="s">
        <v>81</v>
      </c>
    </row>
    <row r="30" spans="1:84" x14ac:dyDescent="0.2">
      <c r="B30" s="1" t="s">
        <v>5</v>
      </c>
      <c r="C30" s="4">
        <v>12000</v>
      </c>
      <c r="D30" s="4">
        <v>10000</v>
      </c>
      <c r="E30" s="4">
        <v>23000</v>
      </c>
      <c r="F30" s="4">
        <v>25000</v>
      </c>
      <c r="G30" s="4">
        <v>5000</v>
      </c>
      <c r="H30" s="4">
        <v>1500</v>
      </c>
      <c r="I30" s="4">
        <v>2000</v>
      </c>
      <c r="J30" s="17">
        <v>2000</v>
      </c>
      <c r="K30" s="1" t="s">
        <v>217</v>
      </c>
      <c r="L30" s="1" t="s">
        <v>198</v>
      </c>
      <c r="M30" s="41" t="s">
        <v>178</v>
      </c>
      <c r="N30" s="19" t="s">
        <v>138</v>
      </c>
      <c r="O30" s="19" t="s">
        <v>109</v>
      </c>
      <c r="P30" s="19" t="s">
        <v>23</v>
      </c>
      <c r="Q30" s="18" t="s">
        <v>53</v>
      </c>
    </row>
    <row r="31" spans="1:84" x14ac:dyDescent="0.2">
      <c r="B31" s="1" t="s">
        <v>29</v>
      </c>
      <c r="C31" s="4">
        <v>8000</v>
      </c>
      <c r="D31" s="4">
        <v>10000</v>
      </c>
      <c r="E31" s="4">
        <v>10000</v>
      </c>
      <c r="F31" s="4">
        <v>7000</v>
      </c>
      <c r="G31" s="4">
        <v>11400</v>
      </c>
      <c r="H31" s="4">
        <v>5000</v>
      </c>
      <c r="I31" s="4">
        <v>3146.6</v>
      </c>
      <c r="J31" s="17">
        <v>2500</v>
      </c>
      <c r="K31" s="19" t="s">
        <v>220</v>
      </c>
      <c r="L31" s="41" t="s">
        <v>208</v>
      </c>
      <c r="M31" s="20" t="s">
        <v>174</v>
      </c>
      <c r="N31" s="19" t="s">
        <v>132</v>
      </c>
      <c r="O31" s="19" t="s">
        <v>116</v>
      </c>
      <c r="P31" s="20" t="s">
        <v>83</v>
      </c>
      <c r="Q31" s="18" t="s">
        <v>76</v>
      </c>
    </row>
    <row r="32" spans="1:84" x14ac:dyDescent="0.2">
      <c r="B32" s="1" t="s">
        <v>231</v>
      </c>
      <c r="C32" s="4"/>
      <c r="D32" s="4"/>
      <c r="E32" s="4"/>
      <c r="F32" s="4"/>
      <c r="G32" s="4"/>
      <c r="H32" s="4"/>
      <c r="I32" s="4"/>
      <c r="J32" s="17">
        <v>3000</v>
      </c>
      <c r="K32" s="19"/>
      <c r="L32" s="41"/>
      <c r="M32" s="20"/>
      <c r="N32" s="19"/>
      <c r="O32" s="19"/>
      <c r="P32" s="20"/>
      <c r="Q32" s="18"/>
    </row>
    <row r="33" spans="2:17" x14ac:dyDescent="0.2">
      <c r="B33" s="1" t="s">
        <v>6</v>
      </c>
      <c r="C33" s="4">
        <v>7000</v>
      </c>
      <c r="D33" s="4">
        <v>1200</v>
      </c>
      <c r="E33" s="4">
        <v>1200</v>
      </c>
      <c r="F33" s="4">
        <v>500</v>
      </c>
      <c r="G33" s="4">
        <v>500</v>
      </c>
      <c r="H33" s="4">
        <v>1075</v>
      </c>
      <c r="I33" s="4">
        <v>1000</v>
      </c>
      <c r="J33" s="14">
        <v>1000</v>
      </c>
      <c r="K33" s="26" t="s">
        <v>197</v>
      </c>
      <c r="L33" s="26" t="s">
        <v>197</v>
      </c>
      <c r="M33" s="42" t="s">
        <v>179</v>
      </c>
      <c r="N33" s="19" t="s">
        <v>131</v>
      </c>
      <c r="O33" s="26" t="s">
        <v>117</v>
      </c>
      <c r="P33" s="19" t="s">
        <v>82</v>
      </c>
      <c r="Q33" s="18" t="s">
        <v>53</v>
      </c>
    </row>
    <row r="34" spans="2:17" x14ac:dyDescent="0.2">
      <c r="B34" s="1" t="s">
        <v>11</v>
      </c>
      <c r="C34" s="4">
        <v>800</v>
      </c>
      <c r="D34" s="4">
        <v>2100</v>
      </c>
      <c r="E34" s="4">
        <v>1500</v>
      </c>
      <c r="F34" s="4">
        <v>1300</v>
      </c>
      <c r="G34" s="4">
        <v>2100</v>
      </c>
      <c r="H34" s="4">
        <v>2500</v>
      </c>
      <c r="I34" s="4">
        <v>2765</v>
      </c>
      <c r="J34" s="17">
        <v>2814</v>
      </c>
      <c r="K34" s="40" t="s">
        <v>221</v>
      </c>
      <c r="L34" s="40" t="s">
        <v>192</v>
      </c>
      <c r="M34" s="40" t="s">
        <v>163</v>
      </c>
      <c r="N34" s="19" t="s">
        <v>139</v>
      </c>
      <c r="O34" s="19" t="s">
        <v>103</v>
      </c>
      <c r="P34" s="19" t="s">
        <v>99</v>
      </c>
      <c r="Q34" s="18" t="s">
        <v>62</v>
      </c>
    </row>
    <row r="35" spans="2:17" x14ac:dyDescent="0.2">
      <c r="B35" s="1" t="s">
        <v>8</v>
      </c>
      <c r="C35" s="4">
        <v>576</v>
      </c>
      <c r="D35" s="4">
        <v>600</v>
      </c>
      <c r="E35" s="4">
        <v>800</v>
      </c>
      <c r="F35" s="4">
        <v>2150</v>
      </c>
      <c r="G35" s="4">
        <v>2160</v>
      </c>
      <c r="H35" s="4">
        <v>4160</v>
      </c>
      <c r="I35" s="4">
        <v>6115.2</v>
      </c>
      <c r="J35" s="17">
        <v>6364.8</v>
      </c>
      <c r="K35" s="25" t="s">
        <v>233</v>
      </c>
      <c r="L35" s="45" t="s">
        <v>207</v>
      </c>
      <c r="M35" s="25" t="s">
        <v>154</v>
      </c>
      <c r="N35" s="25" t="s">
        <v>133</v>
      </c>
      <c r="O35" s="26" t="s">
        <v>118</v>
      </c>
      <c r="P35" s="19" t="s">
        <v>79</v>
      </c>
      <c r="Q35" s="18" t="s">
        <v>58</v>
      </c>
    </row>
    <row r="36" spans="2:17" x14ac:dyDescent="0.2">
      <c r="B36" s="1" t="s">
        <v>91</v>
      </c>
      <c r="C36" s="4">
        <v>1350</v>
      </c>
      <c r="D36" s="4">
        <v>1350</v>
      </c>
      <c r="E36" s="4">
        <v>1800</v>
      </c>
      <c r="F36" s="4">
        <v>2000</v>
      </c>
      <c r="G36" s="4">
        <v>2000</v>
      </c>
      <c r="H36" s="4">
        <v>2000</v>
      </c>
      <c r="I36" s="4">
        <v>2500</v>
      </c>
      <c r="J36" s="17">
        <v>2500</v>
      </c>
      <c r="K36" s="19" t="s">
        <v>225</v>
      </c>
      <c r="L36" s="19" t="s">
        <v>205</v>
      </c>
      <c r="M36" s="25" t="s">
        <v>164</v>
      </c>
      <c r="N36" s="25" t="s">
        <v>141</v>
      </c>
      <c r="O36" s="19" t="s">
        <v>115</v>
      </c>
      <c r="P36" s="19" t="s">
        <v>24</v>
      </c>
      <c r="Q36" s="18" t="s">
        <v>53</v>
      </c>
    </row>
    <row r="37" spans="2:17" x14ac:dyDescent="0.2">
      <c r="B37" s="1" t="s">
        <v>38</v>
      </c>
      <c r="C37" s="4"/>
      <c r="D37" s="4"/>
      <c r="E37" s="4"/>
      <c r="F37" s="4"/>
      <c r="G37" s="4">
        <v>25</v>
      </c>
      <c r="H37" s="4">
        <v>25</v>
      </c>
      <c r="I37" s="4">
        <v>85</v>
      </c>
      <c r="J37" s="17">
        <v>85</v>
      </c>
      <c r="K37" s="19" t="s">
        <v>134</v>
      </c>
      <c r="L37" s="19" t="s">
        <v>134</v>
      </c>
      <c r="M37" s="19" t="s">
        <v>134</v>
      </c>
      <c r="N37" s="19" t="s">
        <v>134</v>
      </c>
      <c r="O37" s="19" t="s">
        <v>67</v>
      </c>
      <c r="P37" s="19" t="s">
        <v>67</v>
      </c>
      <c r="Q37" s="18" t="s">
        <v>68</v>
      </c>
    </row>
    <row r="38" spans="2:17" x14ac:dyDescent="0.2">
      <c r="B38" s="1" t="s">
        <v>34</v>
      </c>
      <c r="C38" s="4"/>
      <c r="D38" s="4"/>
      <c r="E38" s="4"/>
      <c r="F38" s="4">
        <v>260</v>
      </c>
      <c r="G38" s="4">
        <v>460</v>
      </c>
      <c r="H38" s="4">
        <v>1505</v>
      </c>
      <c r="I38" s="4">
        <v>505</v>
      </c>
      <c r="J38" s="50">
        <v>644.5</v>
      </c>
      <c r="K38" s="45" t="s">
        <v>240</v>
      </c>
      <c r="L38" s="25" t="s">
        <v>135</v>
      </c>
      <c r="M38" s="25" t="s">
        <v>135</v>
      </c>
      <c r="N38" s="25" t="s">
        <v>135</v>
      </c>
      <c r="O38" s="19" t="s">
        <v>119</v>
      </c>
      <c r="P38" s="19" t="s">
        <v>61</v>
      </c>
      <c r="Q38" s="18" t="s">
        <v>59</v>
      </c>
    </row>
    <row r="39" spans="2:17" x14ac:dyDescent="0.2">
      <c r="B39" s="1" t="s">
        <v>195</v>
      </c>
      <c r="C39" s="4"/>
      <c r="D39" s="4"/>
      <c r="E39" s="4"/>
      <c r="F39" s="4">
        <v>750</v>
      </c>
      <c r="G39" s="4">
        <v>900</v>
      </c>
      <c r="H39" s="4">
        <v>980</v>
      </c>
      <c r="I39" s="4">
        <v>1350</v>
      </c>
      <c r="J39" s="17">
        <v>1350</v>
      </c>
      <c r="K39" s="19" t="s">
        <v>224</v>
      </c>
      <c r="L39" s="19" t="s">
        <v>196</v>
      </c>
      <c r="M39" s="25" t="s">
        <v>166</v>
      </c>
      <c r="N39" s="25" t="s">
        <v>136</v>
      </c>
      <c r="O39" s="19" t="s">
        <v>41</v>
      </c>
      <c r="P39" s="19" t="s">
        <v>41</v>
      </c>
      <c r="Q39" s="18" t="s">
        <v>53</v>
      </c>
    </row>
    <row r="40" spans="2:17" x14ac:dyDescent="0.2">
      <c r="B40" s="1" t="s">
        <v>223</v>
      </c>
      <c r="C40" s="4"/>
      <c r="D40" s="4"/>
      <c r="E40" s="4"/>
      <c r="F40" s="4">
        <v>200</v>
      </c>
      <c r="G40" s="4">
        <v>200</v>
      </c>
      <c r="H40" s="4">
        <v>160</v>
      </c>
      <c r="I40" s="4">
        <v>175</v>
      </c>
      <c r="J40" s="17">
        <v>197</v>
      </c>
      <c r="K40" s="25" t="s">
        <v>222</v>
      </c>
      <c r="L40" s="25" t="s">
        <v>193</v>
      </c>
      <c r="M40" s="25" t="s">
        <v>160</v>
      </c>
      <c r="N40" s="25" t="s">
        <v>60</v>
      </c>
      <c r="O40" s="19" t="s">
        <v>60</v>
      </c>
      <c r="P40" s="19" t="s">
        <v>60</v>
      </c>
      <c r="Q40" s="18" t="s">
        <v>62</v>
      </c>
    </row>
    <row r="41" spans="2:17" x14ac:dyDescent="0.2">
      <c r="B41" s="1" t="s">
        <v>39</v>
      </c>
      <c r="C41" s="4"/>
      <c r="D41" s="4"/>
      <c r="E41" s="4"/>
      <c r="F41" s="4"/>
      <c r="G41" s="4">
        <v>130</v>
      </c>
      <c r="H41" s="4">
        <v>600</v>
      </c>
      <c r="I41" s="4">
        <v>800</v>
      </c>
      <c r="J41" s="50">
        <v>784</v>
      </c>
      <c r="K41" s="45" t="s">
        <v>238</v>
      </c>
      <c r="L41" s="25" t="s">
        <v>194</v>
      </c>
      <c r="M41" s="25" t="s">
        <v>165</v>
      </c>
      <c r="N41" s="25" t="s">
        <v>145</v>
      </c>
      <c r="O41" s="19" t="s">
        <v>98</v>
      </c>
      <c r="P41" s="19" t="s">
        <v>63</v>
      </c>
      <c r="Q41" s="18" t="s">
        <v>23</v>
      </c>
    </row>
    <row r="42" spans="2:17" x14ac:dyDescent="0.2">
      <c r="B42" s="1" t="s">
        <v>32</v>
      </c>
      <c r="C42" s="4"/>
      <c r="D42" s="4"/>
      <c r="E42" s="4"/>
      <c r="F42" s="4"/>
      <c r="G42" s="4"/>
      <c r="H42" s="4">
        <v>3186.6</v>
      </c>
      <c r="I42" s="4">
        <v>4304.92</v>
      </c>
      <c r="J42" s="17">
        <v>4073.67</v>
      </c>
      <c r="K42" s="52" t="s">
        <v>203</v>
      </c>
      <c r="L42" s="47" t="s">
        <v>203</v>
      </c>
      <c r="M42" s="25" t="s">
        <v>33</v>
      </c>
      <c r="N42" s="25" t="s">
        <v>33</v>
      </c>
      <c r="O42" s="19" t="s">
        <v>33</v>
      </c>
      <c r="P42" s="19" t="s">
        <v>33</v>
      </c>
      <c r="Q42" s="18" t="s">
        <v>80</v>
      </c>
    </row>
    <row r="43" spans="2:17" hidden="1" x14ac:dyDescent="0.2">
      <c r="B43" s="1" t="s">
        <v>112</v>
      </c>
      <c r="C43" s="4"/>
      <c r="D43" s="4"/>
      <c r="E43" s="4"/>
      <c r="F43" s="4"/>
      <c r="G43" s="4"/>
      <c r="H43" s="4"/>
      <c r="I43" s="4">
        <v>0</v>
      </c>
      <c r="J43" s="14">
        <v>0</v>
      </c>
      <c r="K43" s="14"/>
      <c r="L43" s="19"/>
      <c r="M43" s="33" t="s">
        <v>131</v>
      </c>
      <c r="N43" s="25" t="s">
        <v>131</v>
      </c>
      <c r="O43" s="19" t="s">
        <v>113</v>
      </c>
      <c r="P43" s="20"/>
      <c r="Q43" s="18"/>
    </row>
    <row r="44" spans="2:17" x14ac:dyDescent="0.2">
      <c r="I44" s="4"/>
      <c r="J44" s="14"/>
      <c r="K44" s="14"/>
      <c r="L44" s="25"/>
    </row>
    <row r="45" spans="2:17" x14ac:dyDescent="0.2">
      <c r="B45" s="2" t="s">
        <v>18</v>
      </c>
      <c r="C45" s="5">
        <f>SUM(C16:C39)</f>
        <v>41565</v>
      </c>
      <c r="D45" s="5">
        <f>SUM(D16:D39)</f>
        <v>38792.839999999997</v>
      </c>
      <c r="E45" s="5">
        <f>SUM(E16:E42)</f>
        <v>53755.06</v>
      </c>
      <c r="F45" s="5">
        <f>SUM(F16:F42)</f>
        <v>54544</v>
      </c>
      <c r="G45" s="5">
        <f>SUM(G16:G42)</f>
        <v>53273</v>
      </c>
      <c r="H45" s="23">
        <f>SUM(H16:H42)</f>
        <v>57072.6</v>
      </c>
      <c r="I45" s="35">
        <f>SUM(I16:I43)</f>
        <v>63041.02</v>
      </c>
      <c r="J45" s="35">
        <f>SUM(J16:J43)</f>
        <v>70306.84</v>
      </c>
      <c r="K45" s="28"/>
      <c r="L45" s="15"/>
      <c r="M45" s="4"/>
      <c r="N45" s="4"/>
      <c r="O45" s="4"/>
    </row>
    <row r="46" spans="2:17" x14ac:dyDescent="0.2">
      <c r="C46" s="4"/>
      <c r="D46" s="4"/>
      <c r="E46" s="4"/>
      <c r="F46" s="4"/>
      <c r="G46" s="4"/>
      <c r="H46" s="4"/>
      <c r="I46" s="32"/>
      <c r="J46" s="14"/>
      <c r="K46" s="14"/>
      <c r="L46" s="32"/>
      <c r="M46" s="4"/>
      <c r="N46" s="4"/>
      <c r="O46" s="4"/>
    </row>
    <row r="47" spans="2:17" x14ac:dyDescent="0.2">
      <c r="B47" s="2" t="s">
        <v>15</v>
      </c>
      <c r="C47" s="6">
        <f t="shared" ref="C47:I47" si="0">C13-C45</f>
        <v>-4835</v>
      </c>
      <c r="D47" s="6">
        <f t="shared" si="0"/>
        <v>-1692.8399999999965</v>
      </c>
      <c r="E47" s="6">
        <f t="shared" si="0"/>
        <v>-16425.059999999998</v>
      </c>
      <c r="F47" s="6">
        <f t="shared" si="0"/>
        <v>-19718</v>
      </c>
      <c r="G47" s="6">
        <f t="shared" si="0"/>
        <v>-12929</v>
      </c>
      <c r="H47" s="24">
        <f t="shared" si="0"/>
        <v>-13760.599999999999</v>
      </c>
      <c r="I47" s="36">
        <f t="shared" si="0"/>
        <v>15.590000000003783</v>
      </c>
      <c r="J47" s="48">
        <f t="shared" ref="J47" si="1">J13-J45</f>
        <v>-177.91999999999825</v>
      </c>
      <c r="K47" s="49"/>
      <c r="L47" s="43"/>
      <c r="M47" s="29" t="s">
        <v>177</v>
      </c>
      <c r="N47" s="29"/>
      <c r="O47" s="14"/>
    </row>
    <row r="48" spans="2:17" x14ac:dyDescent="0.2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 hidden="1" x14ac:dyDescent="0.2">
      <c r="B49" s="2" t="s">
        <v>16</v>
      </c>
      <c r="C49" s="5">
        <f>43223.48+C47</f>
        <v>38388.480000000003</v>
      </c>
      <c r="D49" s="5">
        <f>38488.48+D47</f>
        <v>36795.640000000007</v>
      </c>
      <c r="E49" s="5">
        <f>D51+E47</f>
        <v>21964.550000000003</v>
      </c>
      <c r="F49" s="5">
        <f>E51+F47</f>
        <v>30614.18</v>
      </c>
      <c r="G49" s="5"/>
      <c r="H49" s="5"/>
      <c r="I49" s="13"/>
      <c r="J49" s="13"/>
      <c r="K49" s="13"/>
      <c r="L49" s="13"/>
      <c r="M49" s="13"/>
      <c r="N49" s="13"/>
      <c r="O49" s="13"/>
    </row>
    <row r="50" spans="2:15" hidden="1" x14ac:dyDescent="0.2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2:15" ht="14.25" hidden="1" thickTop="1" thickBot="1" x14ac:dyDescent="0.25">
      <c r="B51" s="2" t="s">
        <v>19</v>
      </c>
      <c r="C51" s="8">
        <v>41088.699999999997</v>
      </c>
      <c r="D51" s="8">
        <v>38389.61</v>
      </c>
      <c r="E51" s="10">
        <v>50332.18</v>
      </c>
      <c r="F51" s="12">
        <v>41865.64</v>
      </c>
      <c r="G51" s="9"/>
      <c r="H51" s="4"/>
      <c r="I51" s="4"/>
      <c r="J51" s="4"/>
      <c r="K51" s="4"/>
      <c r="L51" s="4"/>
      <c r="M51" s="4"/>
      <c r="N51" s="4"/>
      <c r="O51" s="4"/>
    </row>
    <row r="52" spans="2:15" hidden="1" x14ac:dyDescent="0.2">
      <c r="C52" s="13"/>
      <c r="D52" s="13"/>
      <c r="E52" s="14"/>
      <c r="F52" s="15"/>
      <c r="G52" s="4"/>
      <c r="H52" s="4"/>
      <c r="I52" s="4"/>
      <c r="J52" s="4"/>
      <c r="K52" s="4"/>
      <c r="L52" s="4"/>
      <c r="M52" s="4"/>
      <c r="N52" s="4"/>
      <c r="O52" s="4"/>
    </row>
    <row r="54" spans="2:15" x14ac:dyDescent="0.2">
      <c r="B54" s="16" t="s">
        <v>230</v>
      </c>
    </row>
    <row r="57" spans="2:15" x14ac:dyDescent="0.2">
      <c r="I57" s="4"/>
      <c r="J57" s="4"/>
      <c r="K57" s="4"/>
      <c r="L57" s="4"/>
    </row>
  </sheetData>
  <sheetProtection selectLockedCells="1" selectUnlockedCells="1"/>
  <mergeCells count="2">
    <mergeCell ref="G27:G28"/>
    <mergeCell ref="B1:K1"/>
  </mergeCells>
  <pageMargins left="0.23622047244094491" right="0.23622047244094491" top="0.74803149606299213" bottom="0.74803149606299213" header="0.31496062992125984" footer="0.31496062992125984"/>
  <pageSetup paperSize="9" scale="80" orientation="landscape" horizontalDpi="4294967293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6" sqref="E16"/>
    </sheetView>
  </sheetViews>
  <sheetFormatPr defaultRowHeight="12.7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Projections</vt:lpstr>
      <vt:lpstr>Sheet3</vt:lpstr>
      <vt:lpstr>'Budget Projections'!Print_Area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J Blacker</dc:creator>
  <cp:lastModifiedBy>Jonathan Lazenby</cp:lastModifiedBy>
  <cp:lastPrinted>2025-04-01T11:00:39Z</cp:lastPrinted>
  <dcterms:created xsi:type="dcterms:W3CDTF">2000-04-12T08:34:47Z</dcterms:created>
  <dcterms:modified xsi:type="dcterms:W3CDTF">2025-12-01T11:03:41Z</dcterms:modified>
</cp:coreProperties>
</file>