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Tarset\Finance\Finance 2016 2017\"/>
    </mc:Choice>
  </mc:AlternateContent>
  <bookViews>
    <workbookView xWindow="120" yWindow="135" windowWidth="20115" windowHeight="7935" firstSheet="1" activeTab="5"/>
  </bookViews>
  <sheets>
    <sheet name="March Bank Rec" sheetId="3" r:id="rId1"/>
    <sheet name="Comp &amp; Projection" sheetId="1" r:id="rId2"/>
    <sheet name="Cash Flow" sheetId="2" r:id="rId3"/>
    <sheet name="Rec &amp; Payments" sheetId="4" r:id="rId4"/>
    <sheet name="Budget 2017 2018" sheetId="6" r:id="rId5"/>
    <sheet name="VARIANCES 2017" sheetId="8" r:id="rId6"/>
  </sheets>
  <calcPr calcId="162913"/>
</workbook>
</file>

<file path=xl/calcChain.xml><?xml version="1.0" encoding="utf-8"?>
<calcChain xmlns="http://schemas.openxmlformats.org/spreadsheetml/2006/main">
  <c r="C36" i="8" l="1"/>
  <c r="B36" i="8"/>
  <c r="C21" i="8"/>
  <c r="C38" i="8" s="1"/>
  <c r="B21" i="8"/>
  <c r="C11" i="8"/>
  <c r="B11" i="8"/>
  <c r="B38" i="8" l="1"/>
  <c r="B40" i="8" s="1"/>
  <c r="B41" i="8" s="1"/>
  <c r="D75" i="4"/>
  <c r="D38" i="3" l="1"/>
  <c r="D31" i="3"/>
  <c r="D32" i="3" s="1"/>
  <c r="Z58" i="4"/>
  <c r="D9" i="3"/>
  <c r="D35" i="6" l="1"/>
  <c r="E35" i="6"/>
  <c r="C35" i="6"/>
  <c r="B35" i="6"/>
  <c r="C19" i="6"/>
  <c r="C37" i="6" s="1"/>
  <c r="D19" i="6"/>
  <c r="D37" i="6" s="1"/>
  <c r="E19" i="6"/>
  <c r="E37" i="6" s="1"/>
  <c r="B19" i="6"/>
  <c r="B37" i="6" s="1"/>
  <c r="C9" i="6"/>
  <c r="D9" i="6"/>
  <c r="B40" i="6" s="1"/>
  <c r="E9" i="6"/>
  <c r="B9" i="6"/>
  <c r="D26" i="3" l="1"/>
  <c r="D30" i="3"/>
  <c r="D29" i="3"/>
  <c r="D15" i="4"/>
  <c r="D62" i="4" s="1"/>
  <c r="E15" i="4"/>
  <c r="F15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D61" i="4"/>
  <c r="D58" i="4"/>
  <c r="D64" i="4" s="1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N29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M10" i="2"/>
  <c r="L10" i="2"/>
  <c r="L32" i="2" s="1"/>
  <c r="K10" i="2"/>
  <c r="K32" i="2" s="1"/>
  <c r="J10" i="2"/>
  <c r="J32" i="2" s="1"/>
  <c r="I10" i="2"/>
  <c r="I32" i="2" s="1"/>
  <c r="H10" i="2"/>
  <c r="H32" i="2" s="1"/>
  <c r="G10" i="2"/>
  <c r="G32" i="2" s="1"/>
  <c r="F10" i="2"/>
  <c r="F32" i="2" s="1"/>
  <c r="E10" i="2"/>
  <c r="E32" i="2" s="1"/>
  <c r="D10" i="2"/>
  <c r="D32" i="2" s="1"/>
  <c r="C10" i="2"/>
  <c r="C32" i="2" s="1"/>
  <c r="B10" i="2"/>
  <c r="B32" i="2" s="1"/>
  <c r="B33" i="2" s="1"/>
  <c r="N9" i="2"/>
  <c r="N8" i="2"/>
  <c r="N7" i="2"/>
  <c r="N6" i="2"/>
  <c r="N5" i="2"/>
  <c r="N10" i="2" s="1"/>
  <c r="N4" i="2"/>
  <c r="N3" i="2"/>
  <c r="E34" i="1"/>
  <c r="D34" i="1"/>
  <c r="C34" i="1"/>
  <c r="B34" i="1"/>
  <c r="E19" i="1"/>
  <c r="E36" i="1" s="1"/>
  <c r="D19" i="1"/>
  <c r="D36" i="1" s="1"/>
  <c r="C19" i="1"/>
  <c r="C36" i="1" s="1"/>
  <c r="B19" i="1"/>
  <c r="B36" i="1" s="1"/>
  <c r="E9" i="1"/>
  <c r="D9" i="1"/>
  <c r="C9" i="1"/>
  <c r="C38" i="1" s="1"/>
  <c r="C39" i="1" s="1"/>
  <c r="B9" i="1"/>
  <c r="B38" i="1" s="1"/>
  <c r="B39" i="1" s="1"/>
  <c r="M32" i="2" l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1" i="2"/>
  <c r="N32" i="2" s="1"/>
  <c r="D34" i="3"/>
  <c r="D65" i="4"/>
  <c r="N33" i="2" l="1"/>
</calcChain>
</file>

<file path=xl/comments1.xml><?xml version="1.0" encoding="utf-8"?>
<comments xmlns="http://schemas.openxmlformats.org/spreadsheetml/2006/main">
  <authors>
    <author/>
  </authors>
  <commentList>
    <comment ref="E13" authorId="0" shapeId="0">
      <text/>
    </comment>
  </commentList>
</comments>
</file>

<file path=xl/sharedStrings.xml><?xml version="1.0" encoding="utf-8"?>
<sst xmlns="http://schemas.openxmlformats.org/spreadsheetml/2006/main" count="382" uniqueCount="232">
  <si>
    <t>Precept Comparison &amp; Projection</t>
  </si>
  <si>
    <t>Budget</t>
  </si>
  <si>
    <t>As at Mar 31st</t>
  </si>
  <si>
    <t>Budget 1</t>
  </si>
  <si>
    <t>2015-2016</t>
  </si>
  <si>
    <t>2016-2017</t>
  </si>
  <si>
    <t>RECEIPTS</t>
  </si>
  <si>
    <t>Precept</t>
  </si>
  <si>
    <t>Other</t>
  </si>
  <si>
    <t>Grants</t>
  </si>
  <si>
    <t>Sale of Assets</t>
  </si>
  <si>
    <t>TOTAL INCOME</t>
  </si>
  <si>
    <t>EXPENDITURE</t>
  </si>
  <si>
    <t>Staff costs</t>
  </si>
  <si>
    <t>Salary</t>
  </si>
  <si>
    <t>HMRC</t>
  </si>
  <si>
    <t>Mileage</t>
  </si>
  <si>
    <t>Telephone</t>
  </si>
  <si>
    <t>Accountant PAYE</t>
  </si>
  <si>
    <t>Training/Confer</t>
  </si>
  <si>
    <t>Sub Total</t>
  </si>
  <si>
    <t>General Expenses</t>
  </si>
  <si>
    <t>Advertising</t>
  </si>
  <si>
    <t>Stationery</t>
  </si>
  <si>
    <t>Skip/litter</t>
  </si>
  <si>
    <t>Village Hall Hire</t>
  </si>
  <si>
    <t>Subscriptions</t>
  </si>
  <si>
    <t>Donations</t>
  </si>
  <si>
    <t>Insurance</t>
  </si>
  <si>
    <t>BDO</t>
  </si>
  <si>
    <t>Postage</t>
  </si>
  <si>
    <t>By-election</t>
  </si>
  <si>
    <t>Depreciation/contigency</t>
  </si>
  <si>
    <t>VAT</t>
  </si>
  <si>
    <t>TOTAL EXPENSES</t>
  </si>
  <si>
    <t>REMAINDER</t>
  </si>
  <si>
    <t>Without grant</t>
  </si>
  <si>
    <t>Month</t>
  </si>
  <si>
    <t>April</t>
  </si>
  <si>
    <t>May</t>
  </si>
  <si>
    <t>June</t>
  </si>
  <si>
    <t>July</t>
  </si>
  <si>
    <t>August</t>
  </si>
  <si>
    <t>Sept</t>
  </si>
  <si>
    <t>October</t>
  </si>
  <si>
    <t>Nov</t>
  </si>
  <si>
    <t>Dec</t>
  </si>
  <si>
    <t>January</t>
  </si>
  <si>
    <t>February</t>
  </si>
  <si>
    <t>March</t>
  </si>
  <si>
    <t>Totals</t>
  </si>
  <si>
    <t>Income</t>
  </si>
  <si>
    <t>VAT Claim</t>
  </si>
  <si>
    <t>Refunds</t>
  </si>
  <si>
    <t>Grants (NPG)</t>
  </si>
  <si>
    <t>Total</t>
  </si>
  <si>
    <t>Expenditure</t>
  </si>
  <si>
    <t>HMRC NI/PAYE</t>
  </si>
  <si>
    <t>Clerk Salary</t>
  </si>
  <si>
    <t>Clerk Expenses</t>
  </si>
  <si>
    <t>Accounting Fees</t>
  </si>
  <si>
    <t>Printing/Stationery</t>
  </si>
  <si>
    <t>Hire of Hall</t>
  </si>
  <si>
    <t>Subs/Membership</t>
  </si>
  <si>
    <t>Skip Hire/Litter</t>
  </si>
  <si>
    <t>Orchard</t>
  </si>
  <si>
    <t>Depreciation of Assets</t>
  </si>
  <si>
    <t>NPG Grant exp</t>
  </si>
  <si>
    <t>By-Election Costs</t>
  </si>
  <si>
    <t>Monthly Total</t>
  </si>
  <si>
    <t>Cumulative Total</t>
  </si>
  <si>
    <t>Bank Reconciled</t>
  </si>
  <si>
    <t>rec</t>
  </si>
  <si>
    <t>ACCOUNTS FOR THE YEAR ENDED 31st MARCH 2017</t>
  </si>
  <si>
    <t>STAFF COSTS</t>
  </si>
  <si>
    <t>PAYMENTS</t>
  </si>
  <si>
    <t>Receipts and Payments Summary 1st April 2016- 31st March 2017</t>
  </si>
  <si>
    <t>All Other</t>
  </si>
  <si>
    <t>HMRC PAYE</t>
  </si>
  <si>
    <t>Accounting</t>
  </si>
  <si>
    <t>Training/conf</t>
  </si>
  <si>
    <t>Vill Hall hire</t>
  </si>
  <si>
    <t>Subscript</t>
  </si>
  <si>
    <t>Date</t>
  </si>
  <si>
    <t>From</t>
  </si>
  <si>
    <t>Ref. No.</t>
  </si>
  <si>
    <t>13.04.16</t>
  </si>
  <si>
    <t>NCC half yearly precept</t>
  </si>
  <si>
    <t>3267720</t>
  </si>
  <si>
    <t>20.4.16</t>
  </si>
  <si>
    <t>HRMC reclaimable VAT</t>
  </si>
  <si>
    <t>86232</t>
  </si>
  <si>
    <t>By</t>
  </si>
  <si>
    <t>C Miller, March salary</t>
  </si>
  <si>
    <t>000527</t>
  </si>
  <si>
    <t>C Miller, April expenses</t>
  </si>
  <si>
    <t>000528</t>
  </si>
  <si>
    <t>Sport Tynedale</t>
  </si>
  <si>
    <t>000529</t>
  </si>
  <si>
    <t>18.5.16</t>
  </si>
  <si>
    <t>AON Insurance</t>
  </si>
  <si>
    <t>000530</t>
  </si>
  <si>
    <t>15.6.16</t>
  </si>
  <si>
    <t>000531</t>
  </si>
  <si>
    <t>C Miller, May expenses</t>
  </si>
  <si>
    <t>000532</t>
  </si>
  <si>
    <t>Tarset Village Hall</t>
  </si>
  <si>
    <t>000533</t>
  </si>
  <si>
    <t>Reconcilliation</t>
  </si>
  <si>
    <t>Opening Balance</t>
  </si>
  <si>
    <t>Plus Receipts</t>
  </si>
  <si>
    <t>Less Expenditure</t>
  </si>
  <si>
    <t>Current Balance</t>
  </si>
  <si>
    <t>Yr Ending 31.03.17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</si>
  <si>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</si>
  <si>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</si>
  <si>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</si>
  <si>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</si>
  <si>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</si>
  <si>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</si>
  <si>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</si>
  <si>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</si>
  <si>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</si>
  <si>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</si>
  <si>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Balance Brought Forward from 1st April 2016</t>
  </si>
  <si>
    <t>Opening Bank Balance at Lloyds as at 01.04.16</t>
  </si>
  <si>
    <t>13.9.16</t>
  </si>
  <si>
    <t>NALC membership</t>
  </si>
  <si>
    <t>000534</t>
  </si>
  <si>
    <t>20.7.16</t>
  </si>
  <si>
    <t>000535</t>
  </si>
  <si>
    <t>C Miller, May, June Salary</t>
  </si>
  <si>
    <t>July expenses</t>
  </si>
  <si>
    <t>000536</t>
  </si>
  <si>
    <t>17.8.16</t>
  </si>
  <si>
    <t>C Miller, July Salary</t>
  </si>
  <si>
    <t>000537</t>
  </si>
  <si>
    <t>C Miller, August expenses</t>
  </si>
  <si>
    <t>000538</t>
  </si>
  <si>
    <t>C Miller, August salary</t>
  </si>
  <si>
    <t>000539</t>
  </si>
  <si>
    <t>C Miller, September expenses</t>
  </si>
  <si>
    <t>000540</t>
  </si>
  <si>
    <t>21.9.16</t>
  </si>
  <si>
    <t>000541</t>
  </si>
  <si>
    <t>19.10.16</t>
  </si>
  <si>
    <t>C Miller, September salary</t>
  </si>
  <si>
    <t>000542</t>
  </si>
  <si>
    <t>19.10.17</t>
  </si>
  <si>
    <t>C Miller, October expenses</t>
  </si>
  <si>
    <t>000543</t>
  </si>
  <si>
    <t>16.11.16</t>
  </si>
  <si>
    <t>C Miller, October salary</t>
  </si>
  <si>
    <t>000544</t>
  </si>
  <si>
    <t>C Miller, November expenses</t>
  </si>
  <si>
    <t>000545</t>
  </si>
  <si>
    <t>C Miller, April &amp; May salary</t>
  </si>
  <si>
    <t>21.12.16</t>
  </si>
  <si>
    <t>C Miller, November salary</t>
  </si>
  <si>
    <t>000546</t>
  </si>
  <si>
    <t>C Miller, December expenses</t>
  </si>
  <si>
    <t>000547</t>
  </si>
  <si>
    <t>North C/Council</t>
  </si>
  <si>
    <t>000548</t>
  </si>
  <si>
    <t>By-Election</t>
  </si>
  <si>
    <t>000549</t>
  </si>
  <si>
    <t>18.1.17</t>
  </si>
  <si>
    <t>000550</t>
  </si>
  <si>
    <t>C Miller, December salary</t>
  </si>
  <si>
    <t>C Miller, January expenses</t>
  </si>
  <si>
    <t>000551</t>
  </si>
  <si>
    <t>000552</t>
  </si>
  <si>
    <t>20.6.16</t>
  </si>
  <si>
    <t>HMRC,</t>
  </si>
  <si>
    <t>DD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</si>
  <si>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</si>
  <si>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</si>
  <si>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</si>
  <si>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</si>
  <si>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</si>
  <si>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</si>
  <si>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</si>
  <si>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>TARSET &amp; GREYSTEAD PARISH COUNCIL CASH FLOW 2016 2017</t>
  </si>
  <si>
    <t>31/11/16</t>
  </si>
  <si>
    <t>Projected to</t>
  </si>
  <si>
    <t>Actual</t>
  </si>
  <si>
    <t xml:space="preserve">Budget </t>
  </si>
  <si>
    <t>2017-2018</t>
  </si>
  <si>
    <t>Actual as at</t>
  </si>
  <si>
    <t>as at 31/3/16</t>
  </si>
  <si>
    <t>31st March 2017</t>
  </si>
  <si>
    <t>BUDGET 2017 - 2018</t>
  </si>
  <si>
    <t>VAT overclaim</t>
  </si>
  <si>
    <t>Election</t>
  </si>
  <si>
    <t>O/B 1/4/16</t>
  </si>
  <si>
    <t>Ext C/B 31/3/16</t>
  </si>
  <si>
    <t>15.2.17</t>
  </si>
  <si>
    <t>C Miller, January salary</t>
  </si>
  <si>
    <t>000553</t>
  </si>
  <si>
    <t>C Miller, February expenses</t>
  </si>
  <si>
    <t>000554</t>
  </si>
  <si>
    <t>Tarset News</t>
  </si>
  <si>
    <t>FINANCIAL REPORT – March 2017</t>
  </si>
  <si>
    <t>Represented by Cash at Bank 31.03.17</t>
  </si>
  <si>
    <t>Accounting Balance Brought Forward 31.03.17</t>
  </si>
  <si>
    <t>15.3.17</t>
  </si>
  <si>
    <t>C Miller, February salary</t>
  </si>
  <si>
    <t>C Miller, March expenses</t>
  </si>
  <si>
    <t>000555</t>
  </si>
  <si>
    <t>000556</t>
  </si>
  <si>
    <t>other</t>
  </si>
  <si>
    <t>Accounting Balance Brought Forward from 28.02.17</t>
  </si>
  <si>
    <t>Current Balance(Lloyds  Current Account)</t>
  </si>
  <si>
    <t>Current Bank Balance at Lloyds as at 28.02.17</t>
  </si>
  <si>
    <t>March 31st</t>
  </si>
  <si>
    <t>VARIANCES</t>
  </si>
  <si>
    <t>TARSET AND GREYSTEAD PARISH COUNCIL</t>
  </si>
  <si>
    <t>less Reclaimable VAT</t>
  </si>
  <si>
    <t>9 months salary paid 2016, 12 months 2017</t>
  </si>
  <si>
    <t>clerk's lower tax code</t>
  </si>
  <si>
    <t>less mileage claimed</t>
  </si>
  <si>
    <t>clerk using land line, as opposed to mobile</t>
  </si>
  <si>
    <t>no training carried out</t>
  </si>
  <si>
    <t>no advertising carried out</t>
  </si>
  <si>
    <t>skip not hired due to unavailability within the parish</t>
  </si>
  <si>
    <t>clerk a member of SLCC through another parish council</t>
  </si>
  <si>
    <t>additional donation given to Tarset News and Tarset Village Hall</t>
  </si>
  <si>
    <t>no audit fee payable</t>
  </si>
  <si>
    <t>increase in items posted</t>
  </si>
  <si>
    <t>no by-election 2016</t>
  </si>
  <si>
    <t>repayment of VAT due to overclaim 2016</t>
  </si>
  <si>
    <t>contribution to clerk's new lap-top split between 12 parish council's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</si>
</sst>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[$£-809]#,##0.00;[Red]\-[$£-809]#,##0.00"/>
    <numFmt numFmtId="165" formatCode="&quot; £&quot;#,##0.00\ ;&quot;-£&quot;#,##0.00\ ;&quot; £-&quot;#\ ;@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u/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5" fontId="8" fillId="0" borderId="0"/>
    <xf numFmtId="0" fontId="1" fillId="0" borderId="0"/>
  </cellStyleXfs>
  <cellXfs count="77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7" fillId="0" borderId="0" xfId="2" applyNumberFormat="1" applyFont="1" applyAlignment="1">
      <alignment horizontal="left"/>
    </xf>
    <xf numFmtId="49" fontId="7" fillId="0" borderId="0" xfId="2" applyNumberFormat="1" applyFont="1" applyAlignment="1">
      <alignment horizontal="right"/>
    </xf>
    <xf numFmtId="164" fontId="7" fillId="0" borderId="0" xfId="3" applyNumberFormat="1" applyFont="1" applyFill="1" applyBorder="1" applyAlignment="1" applyProtection="1">
      <alignment horizontal="right"/>
    </xf>
    <xf numFmtId="164" fontId="9" fillId="0" borderId="0" xfId="2" applyNumberFormat="1" applyFont="1" applyBorder="1" applyAlignment="1">
      <alignment horizontal="right"/>
    </xf>
    <xf numFmtId="0" fontId="10" fillId="0" borderId="0" xfId="2" applyFont="1"/>
    <xf numFmtId="164" fontId="11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left"/>
    </xf>
    <xf numFmtId="49" fontId="11" fillId="0" borderId="0" xfId="2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164" fontId="11" fillId="0" borderId="0" xfId="3" applyNumberFormat="1" applyFont="1" applyFill="1" applyBorder="1" applyAlignment="1" applyProtection="1">
      <alignment horizontal="right"/>
    </xf>
    <xf numFmtId="164" fontId="11" fillId="0" borderId="0" xfId="2" applyNumberFormat="1" applyFont="1" applyBorder="1" applyAlignment="1">
      <alignment horizontal="right"/>
    </xf>
    <xf numFmtId="164" fontId="7" fillId="0" borderId="0" xfId="2" applyNumberFormat="1" applyFont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11" fillId="0" borderId="0" xfId="2" applyNumberFormat="1" applyFont="1" applyFill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/>
    </xf>
    <xf numFmtId="164" fontId="7" fillId="0" borderId="4" xfId="3" applyNumberFormat="1" applyFont="1" applyFill="1" applyBorder="1" applyAlignment="1" applyProtection="1">
      <alignment horizontal="right"/>
    </xf>
    <xf numFmtId="164" fontId="7" fillId="0" borderId="1" xfId="2" applyNumberFormat="1" applyFont="1" applyBorder="1" applyAlignment="1">
      <alignment horizontal="right"/>
    </xf>
    <xf numFmtId="0" fontId="12" fillId="0" borderId="0" xfId="4" applyFont="1"/>
    <xf numFmtId="164" fontId="13" fillId="0" borderId="0" xfId="2" applyNumberFormat="1" applyFont="1" applyAlignment="1">
      <alignment horizontal="left"/>
    </xf>
    <xf numFmtId="49" fontId="13" fillId="0" borderId="0" xfId="2" applyNumberFormat="1" applyFont="1" applyAlignment="1">
      <alignment horizontal="right"/>
    </xf>
    <xf numFmtId="164" fontId="13" fillId="0" borderId="0" xfId="3" applyNumberFormat="1" applyFont="1" applyFill="1" applyBorder="1" applyAlignment="1" applyProtection="1">
      <alignment horizontal="right"/>
    </xf>
    <xf numFmtId="6" fontId="10" fillId="0" borderId="0" xfId="2" applyNumberFormat="1" applyFont="1"/>
    <xf numFmtId="164" fontId="14" fillId="0" borderId="0" xfId="2" applyNumberFormat="1" applyFont="1" applyFill="1" applyAlignment="1">
      <alignment horizontal="right"/>
    </xf>
    <xf numFmtId="164" fontId="9" fillId="0" borderId="0" xfId="2" applyNumberFormat="1" applyFont="1" applyFill="1" applyAlignment="1">
      <alignment horizontal="right"/>
    </xf>
    <xf numFmtId="0" fontId="9" fillId="0" borderId="0" xfId="2" applyFont="1"/>
    <xf numFmtId="164" fontId="9" fillId="0" borderId="0" xfId="2" applyNumberFormat="1" applyFont="1"/>
    <xf numFmtId="0" fontId="11" fillId="0" borderId="0" xfId="2" applyFont="1"/>
    <xf numFmtId="165" fontId="11" fillId="0" borderId="0" xfId="3" applyFont="1" applyFill="1" applyBorder="1" applyAlignment="1" applyProtection="1">
      <alignment horizontal="right"/>
    </xf>
    <xf numFmtId="49" fontId="9" fillId="0" borderId="0" xfId="2" applyNumberFormat="1" applyFont="1" applyAlignment="1">
      <alignment horizontal="right"/>
    </xf>
    <xf numFmtId="164" fontId="11" fillId="0" borderId="0" xfId="2" applyNumberFormat="1" applyFont="1" applyBorder="1" applyAlignment="1">
      <alignment horizontal="left"/>
    </xf>
    <xf numFmtId="49" fontId="11" fillId="0" borderId="0" xfId="2" applyNumberFormat="1" applyFont="1" applyBorder="1" applyAlignment="1">
      <alignment horizontal="right"/>
    </xf>
    <xf numFmtId="164" fontId="7" fillId="0" borderId="0" xfId="2" applyNumberFormat="1" applyFont="1" applyBorder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4" fontId="17" fillId="0" borderId="0" xfId="1" applyFont="1" applyFill="1" applyBorder="1" applyAlignment="1" applyProtection="1">
      <alignment horizontal="center"/>
    </xf>
    <xf numFmtId="44" fontId="18" fillId="0" borderId="0" xfId="1" applyFont="1" applyFill="1" applyBorder="1" applyAlignment="1" applyProtection="1">
      <alignment horizontal="center"/>
    </xf>
    <xf numFmtId="44" fontId="19" fillId="0" borderId="0" xfId="1" applyFont="1" applyFill="1" applyBorder="1" applyAlignment="1" applyProtection="1">
      <alignment horizontal="center"/>
    </xf>
    <xf numFmtId="164" fontId="19" fillId="0" borderId="0" xfId="0" applyNumberFormat="1" applyFont="1" applyAlignment="1">
      <alignment horizontal="center"/>
    </xf>
    <xf numFmtId="44" fontId="20" fillId="0" borderId="0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8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44" fontId="17" fillId="0" borderId="0" xfId="1" applyFont="1" applyAlignment="1">
      <alignment horizontal="center"/>
    </xf>
    <xf numFmtId="164" fontId="20" fillId="0" borderId="0" xfId="1" applyNumberFormat="1" applyFont="1" applyFill="1" applyBorder="1" applyAlignment="1" applyProtection="1">
      <alignment horizontal="center"/>
    </xf>
    <xf numFmtId="44" fontId="20" fillId="0" borderId="0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0" xfId="4" applyFont="1" applyAlignment="1">
      <alignment horizontal="left"/>
    </xf>
    <xf numFmtId="0" fontId="10" fillId="0" borderId="0" xfId="2" applyFont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7" fillId="0" borderId="2" xfId="2" applyNumberFormat="1" applyFont="1" applyBorder="1" applyAlignment="1">
      <alignment horizontal="right"/>
    </xf>
    <xf numFmtId="164" fontId="7" fillId="0" borderId="3" xfId="2" applyNumberFormat="1" applyFont="1" applyBorder="1" applyAlignment="1">
      <alignment horizontal="right" vertical="center"/>
    </xf>
  </cellXfs>
  <cellStyles count="5">
    <cellStyle name="Currency" xfId="1" builtinId="4"/>
    <cellStyle name="Currency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85" zoomScaleNormal="85" workbookViewId="0">
      <selection activeCell="B23" sqref="B23"/>
    </sheetView>
  </sheetViews>
  <sheetFormatPr defaultRowHeight="15"/>
  <cols>
    <col min="1" max="1" width="13.42578125" style="45" customWidth="1"/>
    <col min="2" max="2" width="28.42578125" style="45" customWidth="1"/>
    <col min="3" max="3" width="13.140625" style="45" customWidth="1"/>
    <col min="4" max="16384" width="9.140625" style="45"/>
  </cols>
  <sheetData>
    <row r="1" spans="1:4" s="47" customFormat="1">
      <c r="A1" s="47" t="s">
        <v>202</v>
      </c>
    </row>
    <row r="2" spans="1:4" s="47" customFormat="1"/>
    <row r="3" spans="1:4" s="47" customFormat="1">
      <c r="A3" s="47" t="s">
        <v>175</v>
      </c>
    </row>
    <row r="4" spans="1:4" s="47" customFormat="1"/>
    <row r="5" spans="1:4" s="47" customFormat="1">
      <c r="A5" s="47" t="s">
        <v>176</v>
      </c>
    </row>
    <row r="6" spans="1:4" s="47" customFormat="1">
      <c r="A6" s="47" t="s">
        <v>211</v>
      </c>
      <c r="D6" s="48">
        <v>5651.17</v>
      </c>
    </row>
    <row r="7" spans="1:4" s="47" customFormat="1">
      <c r="A7" s="47" t="s">
        <v>177</v>
      </c>
    </row>
    <row r="8" spans="1:4" s="47" customFormat="1">
      <c r="A8" s="47" t="s">
        <v>178</v>
      </c>
    </row>
    <row r="9" spans="1:4" s="47" customFormat="1">
      <c r="A9" s="47" t="s">
        <v>213</v>
      </c>
      <c r="D9" s="48">
        <f>SUM(D6+D7-D8)</f>
        <v>5651.17</v>
      </c>
    </row>
    <row r="11" spans="1:4" s="47" customFormat="1">
      <c r="A11" s="47" t="s">
        <v>6</v>
      </c>
    </row>
    <row r="12" spans="1:4" s="47" customFormat="1">
      <c r="A12" s="47" t="s">
        <v>83</v>
      </c>
      <c r="B12" s="47" t="s">
        <v>84</v>
      </c>
      <c r="C12" s="47" t="s">
        <v>85</v>
      </c>
    </row>
    <row r="13" spans="1:4">
      <c r="D13" s="46"/>
    </row>
    <row r="15" spans="1:4" s="47" customFormat="1">
      <c r="A15" s="47" t="s">
        <v>50</v>
      </c>
      <c r="D15" s="48"/>
    </row>
    <row r="16" spans="1:4" s="47" customFormat="1"/>
    <row r="17" spans="1:4" s="47" customFormat="1">
      <c r="A17" s="47" t="s">
        <v>12</v>
      </c>
    </row>
    <row r="18" spans="1:4" s="47" customFormat="1">
      <c r="A18" s="47" t="s">
        <v>83</v>
      </c>
      <c r="B18" s="47" t="s">
        <v>179</v>
      </c>
      <c r="C18" s="47" t="s">
        <v>85</v>
      </c>
    </row>
    <row r="19" spans="1:4">
      <c r="A19" s="45" t="s">
        <v>205</v>
      </c>
      <c r="B19" s="45" t="s">
        <v>206</v>
      </c>
      <c r="C19" s="45">
        <v>556</v>
      </c>
      <c r="D19" s="46">
        <v>285.18</v>
      </c>
    </row>
    <row r="20" spans="1:4">
      <c r="A20" s="45" t="s">
        <v>205</v>
      </c>
      <c r="B20" s="45" t="s">
        <v>207</v>
      </c>
      <c r="C20" s="45">
        <v>557</v>
      </c>
      <c r="D20" s="46">
        <v>137.35</v>
      </c>
    </row>
    <row r="21" spans="1:4">
      <c r="D21" s="46"/>
    </row>
    <row r="22" spans="1:4">
      <c r="D22" s="46"/>
    </row>
    <row r="26" spans="1:4" s="47" customFormat="1">
      <c r="A26" s="47" t="s">
        <v>50</v>
      </c>
      <c r="D26" s="48">
        <f>SUM(D19:D25)</f>
        <v>422.53</v>
      </c>
    </row>
    <row r="28" spans="1:4">
      <c r="A28" s="47" t="s">
        <v>180</v>
      </c>
      <c r="B28" s="47"/>
    </row>
    <row r="29" spans="1:4">
      <c r="A29" s="47" t="s">
        <v>109</v>
      </c>
      <c r="B29" s="47"/>
      <c r="D29" s="46">
        <f>SUM(D9)</f>
        <v>5651.17</v>
      </c>
    </row>
    <row r="30" spans="1:4">
      <c r="A30" s="47" t="s">
        <v>110</v>
      </c>
      <c r="B30" s="47"/>
      <c r="D30" s="46">
        <f>SUM(D15)</f>
        <v>0</v>
      </c>
    </row>
    <row r="31" spans="1:4">
      <c r="A31" s="47" t="s">
        <v>111</v>
      </c>
      <c r="B31" s="47"/>
      <c r="D31" s="46">
        <f>SUM(D26)</f>
        <v>422.53</v>
      </c>
    </row>
    <row r="32" spans="1:4">
      <c r="A32" s="47" t="s">
        <v>212</v>
      </c>
      <c r="B32" s="47"/>
      <c r="D32" s="46">
        <f>SUM(D29+D30-D31)</f>
        <v>5228.6400000000003</v>
      </c>
    </row>
    <row r="33" spans="1:4">
      <c r="A33" s="47"/>
      <c r="B33" s="47"/>
    </row>
    <row r="34" spans="1:4">
      <c r="A34" s="47" t="s">
        <v>203</v>
      </c>
      <c r="B34" s="47"/>
      <c r="D34" s="46">
        <f>SUM(D32)</f>
        <v>5228.6400000000003</v>
      </c>
    </row>
    <row r="35" spans="1:4">
      <c r="A35" s="47" t="s">
        <v>115</v>
      </c>
      <c r="B35" s="47"/>
    </row>
    <row r="36" spans="1:4">
      <c r="A36" s="47" t="s">
        <v>181</v>
      </c>
      <c r="B36" s="47"/>
      <c r="D36" s="46"/>
    </row>
    <row r="37" spans="1:4">
      <c r="A37" s="47"/>
      <c r="B37" s="47"/>
    </row>
    <row r="38" spans="1:4">
      <c r="A38" s="47" t="s">
        <v>204</v>
      </c>
      <c r="B38" s="47"/>
      <c r="D38" s="48">
        <f>SUM(D34+D35-D36)</f>
        <v>5228.6400000000003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zoomScale="115" zoomScaleNormal="115" workbookViewId="0">
      <selection sqref="A1:XFD1048576"/>
    </sheetView>
  </sheetViews>
  <sheetFormatPr defaultColWidth="12" defaultRowHeight="12.75"/>
  <cols>
    <col min="1" max="1" width="20.7109375" style="4" customWidth="1"/>
    <col min="2" max="2" width="12" style="2"/>
    <col min="3" max="4" width="13.7109375" style="2" customWidth="1"/>
    <col min="5" max="5" width="12" style="3"/>
    <col min="6" max="16384" width="12" style="4"/>
  </cols>
  <sheetData>
    <row r="1" spans="1:5" ht="21.4" customHeight="1">
      <c r="A1" s="1" t="s">
        <v>0</v>
      </c>
    </row>
    <row r="2" spans="1:5" ht="16.350000000000001" customHeight="1">
      <c r="B2" s="2" t="s">
        <v>1</v>
      </c>
      <c r="C2" s="2" t="s">
        <v>2</v>
      </c>
      <c r="D2" s="2" t="s">
        <v>214</v>
      </c>
      <c r="E2" s="3" t="s">
        <v>3</v>
      </c>
    </row>
    <row r="3" spans="1:5" ht="15.4" customHeight="1">
      <c r="B3" s="5" t="s">
        <v>4</v>
      </c>
      <c r="C3" s="5" t="s">
        <v>4</v>
      </c>
      <c r="D3" s="5" t="s">
        <v>5</v>
      </c>
      <c r="E3" s="6" t="s">
        <v>5</v>
      </c>
    </row>
    <row r="4" spans="1:5" ht="15.4" customHeight="1">
      <c r="A4" s="7" t="s">
        <v>6</v>
      </c>
    </row>
    <row r="5" spans="1:5" ht="12.75" customHeight="1">
      <c r="A5" s="4" t="s">
        <v>7</v>
      </c>
      <c r="B5" s="2">
        <v>7500</v>
      </c>
      <c r="C5" s="2">
        <v>7500</v>
      </c>
      <c r="D5" s="2">
        <v>7500</v>
      </c>
      <c r="E5" s="2">
        <v>7500</v>
      </c>
    </row>
    <row r="6" spans="1:5" ht="12.75" customHeight="1">
      <c r="A6" s="4" t="s">
        <v>8</v>
      </c>
      <c r="B6" s="2">
        <v>250</v>
      </c>
      <c r="C6" s="2">
        <v>1214.56</v>
      </c>
      <c r="D6" s="2">
        <v>121.99</v>
      </c>
      <c r="E6" s="2">
        <v>250</v>
      </c>
    </row>
    <row r="7" spans="1:5" ht="12.75" customHeight="1">
      <c r="A7" s="4" t="s">
        <v>9</v>
      </c>
      <c r="B7" s="2">
        <v>0</v>
      </c>
      <c r="C7" s="2">
        <v>0</v>
      </c>
      <c r="E7" s="2"/>
    </row>
    <row r="8" spans="1:5" ht="12.75" customHeight="1">
      <c r="A8" s="4" t="s">
        <v>10</v>
      </c>
      <c r="B8" s="2">
        <v>0</v>
      </c>
      <c r="C8" s="2">
        <v>0</v>
      </c>
      <c r="E8" s="2">
        <v>0</v>
      </c>
    </row>
    <row r="9" spans="1:5" ht="15.4" customHeight="1">
      <c r="A9" s="8" t="s">
        <v>11</v>
      </c>
      <c r="B9" s="9">
        <f t="shared" ref="B9:E9" si="0">SUM(B5:B8)</f>
        <v>7750</v>
      </c>
      <c r="C9" s="9">
        <f t="shared" si="0"/>
        <v>8714.56</v>
      </c>
      <c r="D9" s="9">
        <f t="shared" si="0"/>
        <v>7621.99</v>
      </c>
      <c r="E9" s="9">
        <f t="shared" si="0"/>
        <v>7750</v>
      </c>
    </row>
    <row r="11" spans="1:5" ht="15.4" customHeight="1">
      <c r="A11" s="7" t="s">
        <v>12</v>
      </c>
    </row>
    <row r="12" spans="1:5" ht="15.4" customHeight="1">
      <c r="A12" s="7" t="s">
        <v>13</v>
      </c>
    </row>
    <row r="13" spans="1:5" ht="12.75" customHeight="1">
      <c r="A13" s="4" t="s">
        <v>14</v>
      </c>
      <c r="B13" s="2">
        <v>3756</v>
      </c>
      <c r="C13" s="2">
        <v>2542.38</v>
      </c>
      <c r="D13" s="2">
        <v>3232.07</v>
      </c>
      <c r="E13" s="2">
        <v>3830.11</v>
      </c>
    </row>
    <row r="14" spans="1:5" ht="12.75" customHeight="1">
      <c r="A14" s="4" t="s">
        <v>15</v>
      </c>
      <c r="B14" s="2">
        <v>700</v>
      </c>
      <c r="C14" s="2">
        <v>877.72</v>
      </c>
      <c r="D14" s="2">
        <v>134</v>
      </c>
      <c r="E14" s="2">
        <v>638.35</v>
      </c>
    </row>
    <row r="15" spans="1:5" ht="12.75" customHeight="1">
      <c r="A15" s="4" t="s">
        <v>16</v>
      </c>
      <c r="B15" s="2">
        <v>500</v>
      </c>
      <c r="C15" s="2">
        <v>321.60000000000002</v>
      </c>
      <c r="D15" s="2">
        <v>237.6</v>
      </c>
      <c r="E15" s="2">
        <v>450</v>
      </c>
    </row>
    <row r="16" spans="1:5" ht="12.75" customHeight="1">
      <c r="A16" s="4" t="s">
        <v>17</v>
      </c>
      <c r="B16" s="2">
        <v>80</v>
      </c>
      <c r="C16" s="2">
        <v>60</v>
      </c>
      <c r="D16" s="2">
        <v>19.66</v>
      </c>
      <c r="E16" s="2">
        <v>80</v>
      </c>
    </row>
    <row r="17" spans="1:5" ht="12.75" customHeight="1">
      <c r="A17" s="4" t="s">
        <v>18</v>
      </c>
      <c r="B17" s="2">
        <v>0</v>
      </c>
      <c r="C17" s="2">
        <v>0</v>
      </c>
      <c r="E17" s="2">
        <v>0</v>
      </c>
    </row>
    <row r="18" spans="1:5" ht="12.75" customHeight="1">
      <c r="A18" s="4" t="s">
        <v>19</v>
      </c>
      <c r="B18" s="2">
        <v>35</v>
      </c>
      <c r="C18" s="2">
        <v>10</v>
      </c>
      <c r="E18" s="2">
        <v>35</v>
      </c>
    </row>
    <row r="19" spans="1:5" ht="15.4" customHeight="1">
      <c r="A19" s="10" t="s">
        <v>20</v>
      </c>
      <c r="B19" s="11">
        <f t="shared" ref="B19:E19" si="1">SUM(B13:B18)</f>
        <v>5071</v>
      </c>
      <c r="C19" s="11">
        <f t="shared" si="1"/>
        <v>3811.7000000000003</v>
      </c>
      <c r="D19" s="11">
        <f t="shared" si="1"/>
        <v>3623.33</v>
      </c>
      <c r="E19" s="11">
        <f t="shared" si="1"/>
        <v>5033.46</v>
      </c>
    </row>
    <row r="20" spans="1:5" ht="15.4" customHeight="1">
      <c r="A20" s="7" t="s">
        <v>21</v>
      </c>
    </row>
    <row r="21" spans="1:5" ht="12.75" customHeight="1">
      <c r="A21" s="4" t="s">
        <v>22</v>
      </c>
      <c r="B21" s="2">
        <v>30</v>
      </c>
      <c r="C21" s="2">
        <v>116.3</v>
      </c>
      <c r="E21" s="2">
        <v>30</v>
      </c>
    </row>
    <row r="22" spans="1:5" ht="12.75" customHeight="1">
      <c r="A22" s="4" t="s">
        <v>23</v>
      </c>
      <c r="B22" s="2">
        <v>200</v>
      </c>
      <c r="C22" s="2">
        <v>37.049999999999997</v>
      </c>
      <c r="D22" s="2">
        <v>37.56</v>
      </c>
      <c r="E22" s="2">
        <v>200</v>
      </c>
    </row>
    <row r="23" spans="1:5" ht="12.75" customHeight="1">
      <c r="A23" s="4" t="s">
        <v>24</v>
      </c>
      <c r="B23" s="2">
        <v>280</v>
      </c>
      <c r="C23" s="2">
        <v>495.68</v>
      </c>
      <c r="E23" s="2">
        <v>295</v>
      </c>
    </row>
    <row r="24" spans="1:5" ht="12.75" customHeight="1">
      <c r="A24" s="4" t="s">
        <v>25</v>
      </c>
      <c r="B24" s="2">
        <v>130</v>
      </c>
      <c r="C24" s="2">
        <v>117.5</v>
      </c>
      <c r="D24" s="2">
        <v>97</v>
      </c>
      <c r="E24" s="2">
        <v>130</v>
      </c>
    </row>
    <row r="25" spans="1:5" ht="12.75" customHeight="1">
      <c r="A25" s="4" t="s">
        <v>26</v>
      </c>
      <c r="B25" s="2">
        <v>150</v>
      </c>
      <c r="C25" s="2">
        <v>164.55</v>
      </c>
      <c r="D25" s="2">
        <v>79.44</v>
      </c>
      <c r="E25" s="2">
        <v>170</v>
      </c>
    </row>
    <row r="26" spans="1:5" ht="12.75" customHeight="1">
      <c r="A26" s="4" t="s">
        <v>27</v>
      </c>
      <c r="B26" s="2">
        <v>100</v>
      </c>
      <c r="C26" s="2">
        <v>100</v>
      </c>
      <c r="D26" s="2">
        <v>250</v>
      </c>
      <c r="E26" s="2">
        <v>150</v>
      </c>
    </row>
    <row r="27" spans="1:5" ht="12.75" customHeight="1">
      <c r="A27" s="4" t="s">
        <v>28</v>
      </c>
      <c r="B27" s="2">
        <v>220</v>
      </c>
      <c r="C27" s="2">
        <v>209.04</v>
      </c>
      <c r="D27" s="2">
        <v>215.93</v>
      </c>
      <c r="E27" s="2">
        <v>220</v>
      </c>
    </row>
    <row r="28" spans="1:5" ht="12.75" customHeight="1">
      <c r="A28" s="4" t="s">
        <v>29</v>
      </c>
      <c r="B28" s="2">
        <v>150</v>
      </c>
      <c r="C28" s="2">
        <v>120</v>
      </c>
      <c r="E28" s="2">
        <v>120</v>
      </c>
    </row>
    <row r="29" spans="1:5" ht="12.75" customHeight="1">
      <c r="A29" s="4" t="s">
        <v>30</v>
      </c>
      <c r="B29" s="2">
        <v>40</v>
      </c>
      <c r="C29" s="2">
        <v>2.0499999999999998</v>
      </c>
      <c r="D29" s="2">
        <v>14.3</v>
      </c>
      <c r="E29" s="2">
        <v>30</v>
      </c>
    </row>
    <row r="30" spans="1:5" ht="12.75" customHeight="1">
      <c r="A30" s="4" t="s">
        <v>8</v>
      </c>
      <c r="B30" s="2">
        <v>200</v>
      </c>
      <c r="C30" s="2">
        <v>70</v>
      </c>
      <c r="D30" s="2">
        <v>103.6</v>
      </c>
      <c r="E30" s="2"/>
    </row>
    <row r="31" spans="1:5" ht="12.75" customHeight="1">
      <c r="A31" s="4" t="s">
        <v>31</v>
      </c>
      <c r="D31" s="2">
        <v>1879.45</v>
      </c>
      <c r="E31" s="2"/>
    </row>
    <row r="32" spans="1:5" ht="12.75" customHeight="1">
      <c r="A32" s="4" t="s">
        <v>32</v>
      </c>
      <c r="B32" s="2">
        <v>200</v>
      </c>
      <c r="C32" s="2">
        <v>0</v>
      </c>
      <c r="E32" s="2">
        <v>200</v>
      </c>
    </row>
    <row r="33" spans="1:5" ht="12.75" customHeight="1">
      <c r="A33" s="4" t="s">
        <v>33</v>
      </c>
      <c r="D33" s="2">
        <v>1211.17</v>
      </c>
      <c r="E33" s="2"/>
    </row>
    <row r="34" spans="1:5" ht="15.4" customHeight="1">
      <c r="A34" s="10" t="s">
        <v>20</v>
      </c>
      <c r="B34" s="11">
        <f>SUM(B21:B30)</f>
        <v>1500</v>
      </c>
      <c r="C34" s="11">
        <f>SUM(C21:C30)</f>
        <v>1432.1699999999998</v>
      </c>
      <c r="D34" s="11">
        <f>SUM(D21:D33)</f>
        <v>3888.4500000000003</v>
      </c>
      <c r="E34" s="11">
        <f>SUM(E21:E30)</f>
        <v>1345</v>
      </c>
    </row>
    <row r="35" spans="1:5" ht="15.4" customHeight="1"/>
    <row r="36" spans="1:5" ht="15.4" customHeight="1">
      <c r="A36" s="8" t="s">
        <v>34</v>
      </c>
      <c r="B36" s="9">
        <f>SUM(B19+B34)</f>
        <v>6571</v>
      </c>
      <c r="C36" s="9">
        <f>SUM(C19+C34)</f>
        <v>5243.87</v>
      </c>
      <c r="D36" s="9">
        <f t="shared" ref="D36:E36" si="2">SUM(D19+D34)</f>
        <v>7511.7800000000007</v>
      </c>
      <c r="E36" s="9">
        <f t="shared" si="2"/>
        <v>6378.46</v>
      </c>
    </row>
    <row r="38" spans="1:5" ht="15.4" customHeight="1">
      <c r="A38" s="4" t="s">
        <v>35</v>
      </c>
      <c r="B38" s="2">
        <f>B9-B36</f>
        <v>1179</v>
      </c>
      <c r="C38" s="2">
        <f>C9-C36</f>
        <v>3470.6899999999996</v>
      </c>
      <c r="E38" s="2"/>
    </row>
    <row r="39" spans="1:5" ht="15.4" customHeight="1">
      <c r="A39" s="4" t="s">
        <v>36</v>
      </c>
      <c r="B39" s="2">
        <f>B38</f>
        <v>1179</v>
      </c>
      <c r="C39" s="2">
        <f>C38</f>
        <v>3470.6899999999996</v>
      </c>
    </row>
    <row r="48" spans="1:5">
      <c r="D48" s="7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3" workbookViewId="0">
      <selection activeCell="F22" sqref="F22"/>
    </sheetView>
  </sheetViews>
  <sheetFormatPr defaultColWidth="9.5703125" defaultRowHeight="11.25"/>
  <cols>
    <col min="1" max="1" width="15.7109375" style="54" customWidth="1"/>
    <col min="2" max="2" width="9.7109375" style="53" customWidth="1"/>
    <col min="3" max="3" width="10.85546875" style="53" customWidth="1"/>
    <col min="4" max="4" width="9.5703125" style="53" customWidth="1"/>
    <col min="5" max="5" width="8.7109375" style="53" customWidth="1"/>
    <col min="6" max="6" width="9.42578125" style="53" customWidth="1"/>
    <col min="7" max="7" width="8.7109375" style="53" customWidth="1"/>
    <col min="8" max="8" width="8.85546875" style="53" customWidth="1"/>
    <col min="9" max="10" width="9.140625" style="53" customWidth="1"/>
    <col min="11" max="12" width="8.42578125" style="53" customWidth="1"/>
    <col min="13" max="13" width="9.7109375" style="53" customWidth="1"/>
    <col min="14" max="14" width="8.7109375" style="53" customWidth="1"/>
    <col min="15" max="15" width="13.42578125" style="53" customWidth="1"/>
    <col min="16" max="16384" width="9.5703125" style="53"/>
  </cols>
  <sheetData>
    <row r="1" spans="1:14" s="52" customFormat="1">
      <c r="A1" s="60" t="s">
        <v>182</v>
      </c>
    </row>
    <row r="2" spans="1:14" ht="14.25" customHeight="1">
      <c r="A2" s="50" t="s">
        <v>37</v>
      </c>
      <c r="B2" s="51" t="s">
        <v>38</v>
      </c>
      <c r="C2" s="52" t="s">
        <v>39</v>
      </c>
      <c r="D2" s="52" t="s">
        <v>40</v>
      </c>
      <c r="E2" s="52" t="s">
        <v>41</v>
      </c>
      <c r="F2" s="52" t="s">
        <v>42</v>
      </c>
      <c r="G2" s="52" t="s">
        <v>43</v>
      </c>
      <c r="H2" s="52" t="s">
        <v>44</v>
      </c>
      <c r="I2" s="52" t="s">
        <v>45</v>
      </c>
      <c r="J2" s="52" t="s">
        <v>46</v>
      </c>
      <c r="K2" s="52" t="s">
        <v>47</v>
      </c>
      <c r="L2" s="52" t="s">
        <v>48</v>
      </c>
      <c r="M2" s="52" t="s">
        <v>49</v>
      </c>
      <c r="N2" s="52" t="s">
        <v>50</v>
      </c>
    </row>
    <row r="3" spans="1:14" ht="14.25" customHeight="1">
      <c r="B3" s="55"/>
      <c r="C3" s="55"/>
      <c r="D3" s="55"/>
      <c r="E3" s="55"/>
      <c r="F3" s="55"/>
      <c r="G3" s="55"/>
      <c r="H3" s="56"/>
      <c r="I3" s="56"/>
      <c r="J3" s="56"/>
      <c r="K3" s="56"/>
      <c r="L3" s="56"/>
      <c r="M3" s="56"/>
      <c r="N3" s="55">
        <f t="shared" ref="N3:N9" si="0">SUM(B3:M3)</f>
        <v>0</v>
      </c>
    </row>
    <row r="4" spans="1:14" ht="14.25" customHeight="1">
      <c r="A4" s="50" t="s">
        <v>51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>
        <f t="shared" si="0"/>
        <v>0</v>
      </c>
    </row>
    <row r="5" spans="1:14" ht="14.25" customHeight="1">
      <c r="A5" s="54" t="s">
        <v>7</v>
      </c>
      <c r="B5" s="57">
        <v>3750</v>
      </c>
      <c r="C5" s="55"/>
      <c r="D5" s="55"/>
      <c r="E5" s="55"/>
      <c r="F5" s="58"/>
      <c r="G5" s="57">
        <v>3750</v>
      </c>
      <c r="H5" s="49"/>
      <c r="J5" s="55"/>
      <c r="K5" s="55"/>
      <c r="L5" s="55"/>
      <c r="M5" s="55"/>
      <c r="N5" s="55">
        <f t="shared" si="0"/>
        <v>7500</v>
      </c>
    </row>
    <row r="6" spans="1:14" ht="14.25" customHeight="1">
      <c r="A6" s="54" t="s">
        <v>52</v>
      </c>
      <c r="B6" s="57"/>
      <c r="C6" s="57">
        <v>121.99</v>
      </c>
      <c r="D6" s="49"/>
      <c r="E6" s="55"/>
      <c r="F6" s="55"/>
      <c r="G6" s="55"/>
      <c r="H6" s="55"/>
      <c r="I6" s="55"/>
      <c r="J6" s="55"/>
      <c r="K6" s="55"/>
      <c r="L6" s="55"/>
      <c r="M6" s="55"/>
      <c r="N6" s="55">
        <f t="shared" si="0"/>
        <v>121.99</v>
      </c>
    </row>
    <row r="7" spans="1:14" ht="14.25" customHeight="1">
      <c r="A7" s="54" t="s">
        <v>53</v>
      </c>
      <c r="B7" s="55"/>
      <c r="C7" s="55"/>
      <c r="D7" s="55"/>
      <c r="E7" s="55"/>
      <c r="F7" s="55"/>
      <c r="G7" s="55"/>
      <c r="I7" s="57"/>
      <c r="J7" s="55"/>
      <c r="K7" s="55"/>
      <c r="L7" s="55"/>
      <c r="M7" s="55"/>
      <c r="N7" s="55">
        <f t="shared" si="0"/>
        <v>0</v>
      </c>
    </row>
    <row r="8" spans="1:14" ht="14.25" customHeight="1">
      <c r="A8" s="54" t="s">
        <v>27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>
        <f t="shared" si="0"/>
        <v>0</v>
      </c>
    </row>
    <row r="9" spans="1:14" ht="14.25" customHeight="1">
      <c r="A9" s="54" t="s">
        <v>54</v>
      </c>
      <c r="B9" s="55"/>
      <c r="C9" s="55"/>
      <c r="D9" s="55"/>
      <c r="E9" s="55"/>
      <c r="F9" s="55"/>
      <c r="G9" s="55"/>
      <c r="H9" s="55"/>
      <c r="I9" s="55"/>
      <c r="J9" s="55"/>
      <c r="K9" s="59"/>
      <c r="L9" s="55"/>
      <c r="M9" s="55"/>
      <c r="N9" s="55">
        <f t="shared" si="0"/>
        <v>0</v>
      </c>
    </row>
    <row r="10" spans="1:14" ht="14.25" customHeight="1">
      <c r="A10" s="60" t="s">
        <v>55</v>
      </c>
      <c r="B10" s="55">
        <f t="shared" ref="B10:M10" si="1">SUM(B5:B9)</f>
        <v>3750</v>
      </c>
      <c r="C10" s="55">
        <f t="shared" si="1"/>
        <v>121.99</v>
      </c>
      <c r="D10" s="55">
        <f t="shared" si="1"/>
        <v>0</v>
      </c>
      <c r="E10" s="55">
        <f t="shared" si="1"/>
        <v>0</v>
      </c>
      <c r="F10" s="55">
        <f t="shared" si="1"/>
        <v>0</v>
      </c>
      <c r="G10" s="55">
        <f t="shared" si="1"/>
        <v>3750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>SUM(N5:N8)</f>
        <v>7621.99</v>
      </c>
    </row>
    <row r="11" spans="1:14" ht="14.25" customHeight="1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>
        <f t="shared" ref="N11:N30" si="2">SUM(B11:M11)</f>
        <v>0</v>
      </c>
    </row>
    <row r="12" spans="1:14" ht="14.25" customHeight="1">
      <c r="A12" s="50" t="s">
        <v>56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>
        <f t="shared" si="2"/>
        <v>0</v>
      </c>
    </row>
    <row r="13" spans="1:14" ht="14.25" customHeight="1">
      <c r="A13" s="54" t="s">
        <v>57</v>
      </c>
      <c r="B13" s="57">
        <v>13.6</v>
      </c>
      <c r="C13" s="61"/>
      <c r="D13" s="62">
        <v>120.4</v>
      </c>
      <c r="F13" s="49"/>
      <c r="G13" s="61"/>
      <c r="H13" s="49"/>
      <c r="I13" s="58"/>
      <c r="J13" s="59"/>
      <c r="K13" s="49"/>
      <c r="L13" s="59"/>
      <c r="M13" s="63">
        <v>159.58000000000001</v>
      </c>
      <c r="N13" s="55">
        <f t="shared" si="2"/>
        <v>293.58000000000004</v>
      </c>
    </row>
    <row r="14" spans="1:14" ht="14.25" customHeight="1">
      <c r="A14" s="54" t="s">
        <v>58</v>
      </c>
      <c r="B14" s="57">
        <v>55.28</v>
      </c>
      <c r="C14" s="57"/>
      <c r="D14" s="57">
        <v>481.17</v>
      </c>
      <c r="E14" s="57">
        <v>436.18</v>
      </c>
      <c r="F14" s="57">
        <v>263.98</v>
      </c>
      <c r="G14" s="57">
        <v>284.98</v>
      </c>
      <c r="H14" s="57">
        <v>284.98</v>
      </c>
      <c r="I14" s="57">
        <v>285.18</v>
      </c>
      <c r="J14" s="57">
        <v>284.98</v>
      </c>
      <c r="K14" s="57">
        <v>285.18</v>
      </c>
      <c r="L14" s="57">
        <v>284.98</v>
      </c>
      <c r="M14" s="57">
        <v>285.18</v>
      </c>
      <c r="N14" s="55">
        <f t="shared" si="2"/>
        <v>3232.0699999999997</v>
      </c>
    </row>
    <row r="15" spans="1:14" ht="14.25" customHeight="1">
      <c r="A15" s="54" t="s">
        <v>59</v>
      </c>
      <c r="B15" s="57">
        <v>21.6</v>
      </c>
      <c r="C15" s="57"/>
      <c r="D15" s="57">
        <v>39.93</v>
      </c>
      <c r="E15" s="57">
        <v>25.6</v>
      </c>
      <c r="F15" s="57">
        <v>41.96</v>
      </c>
      <c r="G15" s="57">
        <v>21.6</v>
      </c>
      <c r="H15" s="57">
        <v>21.6</v>
      </c>
      <c r="I15" s="57">
        <v>21.6</v>
      </c>
      <c r="J15" s="57">
        <v>31.41</v>
      </c>
      <c r="K15" s="57">
        <v>21.6</v>
      </c>
      <c r="L15" s="57">
        <v>28.47</v>
      </c>
      <c r="M15" s="57">
        <v>137.35</v>
      </c>
      <c r="N15" s="55">
        <f t="shared" si="2"/>
        <v>412.72</v>
      </c>
    </row>
    <row r="16" spans="1:14" ht="14.25" customHeight="1">
      <c r="A16" s="54" t="s">
        <v>28</v>
      </c>
      <c r="B16" s="55"/>
      <c r="C16" s="57">
        <v>215.93</v>
      </c>
      <c r="D16" s="64"/>
      <c r="E16" s="59"/>
      <c r="F16" s="59"/>
      <c r="G16" s="57"/>
      <c r="H16" s="59"/>
      <c r="I16" s="59"/>
      <c r="J16" s="59"/>
      <c r="K16" s="59"/>
      <c r="L16" s="59"/>
      <c r="M16" s="59"/>
      <c r="N16" s="55">
        <f t="shared" si="2"/>
        <v>215.93</v>
      </c>
    </row>
    <row r="17" spans="1:15" ht="14.25" customHeight="1">
      <c r="A17" s="54" t="s">
        <v>60</v>
      </c>
      <c r="B17" s="55"/>
      <c r="C17" s="57"/>
      <c r="D17" s="59"/>
      <c r="E17" s="59"/>
      <c r="F17" s="49"/>
      <c r="G17" s="57">
        <v>120</v>
      </c>
      <c r="H17" s="49"/>
      <c r="I17" s="58"/>
      <c r="J17" s="49"/>
      <c r="K17" s="64"/>
      <c r="L17" s="61"/>
      <c r="M17" s="59"/>
      <c r="N17" s="55">
        <f t="shared" si="2"/>
        <v>120</v>
      </c>
    </row>
    <row r="18" spans="1:15" ht="14.25" customHeight="1">
      <c r="A18" s="54" t="s">
        <v>61</v>
      </c>
      <c r="B18" s="55"/>
      <c r="C18" s="57"/>
      <c r="D18" s="59"/>
      <c r="E18" s="59"/>
      <c r="F18" s="59"/>
      <c r="G18" s="59"/>
      <c r="H18" s="49"/>
      <c r="I18" s="49"/>
      <c r="J18" s="59"/>
      <c r="K18" s="61"/>
      <c r="L18" s="59"/>
      <c r="M18" s="59">
        <v>50</v>
      </c>
      <c r="N18" s="55">
        <f t="shared" si="2"/>
        <v>50</v>
      </c>
    </row>
    <row r="19" spans="1:15" ht="14.25" customHeight="1">
      <c r="A19" s="54" t="s">
        <v>22</v>
      </c>
      <c r="B19" s="55"/>
      <c r="C19" s="57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5">
        <f t="shared" si="2"/>
        <v>0</v>
      </c>
    </row>
    <row r="20" spans="1:15" ht="14.25" customHeight="1">
      <c r="A20" s="54" t="s">
        <v>62</v>
      </c>
      <c r="B20" s="55"/>
      <c r="C20" s="57"/>
      <c r="D20" s="65">
        <v>7</v>
      </c>
      <c r="E20" s="59"/>
      <c r="F20" s="64"/>
      <c r="G20" s="61"/>
      <c r="H20" s="64"/>
      <c r="I20" s="61"/>
      <c r="J20" s="59"/>
      <c r="K20" s="66">
        <v>90</v>
      </c>
      <c r="L20" s="59"/>
      <c r="M20" s="59"/>
      <c r="N20" s="55">
        <f t="shared" si="2"/>
        <v>97</v>
      </c>
    </row>
    <row r="21" spans="1:15" ht="14.25" customHeight="1">
      <c r="A21" s="54" t="s">
        <v>63</v>
      </c>
      <c r="B21" s="64"/>
      <c r="C21" s="57"/>
      <c r="D21" s="57">
        <v>79.44</v>
      </c>
      <c r="E21" s="57">
        <v>80</v>
      </c>
      <c r="F21" s="59"/>
      <c r="G21" s="59"/>
      <c r="H21" s="59"/>
      <c r="I21" s="59"/>
      <c r="J21" s="59"/>
      <c r="K21" s="59"/>
      <c r="L21" s="59"/>
      <c r="M21" s="59"/>
      <c r="N21" s="55">
        <f t="shared" si="2"/>
        <v>159.44</v>
      </c>
    </row>
    <row r="22" spans="1:15" ht="14.25" customHeight="1">
      <c r="A22" s="54" t="s">
        <v>27</v>
      </c>
      <c r="B22" s="55">
        <v>50</v>
      </c>
      <c r="C22" s="57"/>
      <c r="D22" s="63"/>
      <c r="E22" s="59"/>
      <c r="F22" s="59"/>
      <c r="G22" s="59"/>
      <c r="H22" s="59"/>
      <c r="I22" s="59"/>
      <c r="J22" s="59">
        <v>100</v>
      </c>
      <c r="K22" s="66"/>
      <c r="L22" s="59">
        <v>100</v>
      </c>
      <c r="M22" s="59"/>
      <c r="N22" s="55">
        <f t="shared" si="2"/>
        <v>250</v>
      </c>
    </row>
    <row r="23" spans="1:15" ht="14.25" customHeight="1">
      <c r="A23" s="54" t="s">
        <v>64</v>
      </c>
      <c r="B23" s="59"/>
      <c r="C23" s="57"/>
      <c r="D23" s="61"/>
      <c r="E23" s="59"/>
      <c r="F23" s="59"/>
      <c r="G23" s="61"/>
      <c r="H23" s="64"/>
      <c r="I23" s="59"/>
      <c r="J23" s="61"/>
      <c r="K23" s="64"/>
      <c r="L23" s="59"/>
      <c r="M23" s="59"/>
      <c r="N23" s="55">
        <f t="shared" si="2"/>
        <v>0</v>
      </c>
    </row>
    <row r="24" spans="1:15" ht="14.25" customHeight="1">
      <c r="A24" s="54" t="s">
        <v>19</v>
      </c>
      <c r="B24" s="59"/>
      <c r="C24" s="59"/>
      <c r="D24" s="61"/>
      <c r="F24" s="64"/>
      <c r="G24" s="57">
        <v>35</v>
      </c>
      <c r="H24" s="64"/>
      <c r="I24" s="64"/>
      <c r="J24" s="64"/>
      <c r="K24" s="66"/>
      <c r="L24" s="59"/>
      <c r="M24" s="59"/>
      <c r="N24" s="55">
        <f t="shared" si="2"/>
        <v>35</v>
      </c>
    </row>
    <row r="25" spans="1:15" ht="14.25" customHeight="1">
      <c r="A25" s="54" t="s">
        <v>65</v>
      </c>
      <c r="B25" s="59"/>
      <c r="C25" s="59"/>
      <c r="D25" s="59"/>
      <c r="E25" s="59"/>
      <c r="F25" s="61"/>
      <c r="G25" s="49"/>
      <c r="H25" s="59"/>
      <c r="I25" s="64"/>
      <c r="J25" s="59"/>
      <c r="K25" s="61"/>
      <c r="L25" s="59"/>
      <c r="M25" s="59"/>
      <c r="N25" s="55">
        <f t="shared" si="2"/>
        <v>0</v>
      </c>
    </row>
    <row r="26" spans="1:15" ht="14.25" customHeight="1">
      <c r="A26" s="54" t="s">
        <v>8</v>
      </c>
      <c r="B26" s="59"/>
      <c r="C26" s="59"/>
      <c r="D26" s="59"/>
      <c r="E26" s="59"/>
      <c r="F26" s="61"/>
      <c r="G26" s="49"/>
      <c r="H26" s="59"/>
      <c r="I26" s="64"/>
      <c r="J26" s="59"/>
      <c r="K26" s="61"/>
      <c r="L26" s="59"/>
      <c r="M26" s="59"/>
      <c r="N26" s="55">
        <f>SUM(B26:M30)</f>
        <v>1923.95</v>
      </c>
    </row>
    <row r="27" spans="1:15" ht="14.25" customHeight="1">
      <c r="A27" s="54" t="s">
        <v>66</v>
      </c>
      <c r="B27" s="59"/>
      <c r="C27" s="59"/>
      <c r="D27" s="59"/>
      <c r="E27" s="59"/>
      <c r="F27" s="59"/>
      <c r="G27" s="59"/>
      <c r="H27" s="61"/>
      <c r="I27" s="59"/>
      <c r="J27" s="59"/>
      <c r="K27" s="67"/>
      <c r="L27" s="59"/>
      <c r="M27" s="59"/>
      <c r="N27" s="55">
        <f t="shared" si="2"/>
        <v>0</v>
      </c>
    </row>
    <row r="28" spans="1:15" ht="14.25" customHeight="1">
      <c r="A28" s="54" t="s">
        <v>52</v>
      </c>
      <c r="B28" s="59"/>
      <c r="C28" s="59"/>
      <c r="D28" s="59"/>
      <c r="E28" s="59"/>
      <c r="F28" s="59"/>
      <c r="G28" s="59"/>
      <c r="H28" s="61"/>
      <c r="I28" s="59"/>
      <c r="J28" s="59">
        <v>44.5</v>
      </c>
      <c r="K28" s="67"/>
      <c r="L28" s="59"/>
      <c r="M28" s="59"/>
      <c r="N28" s="55"/>
    </row>
    <row r="29" spans="1:15" ht="14.25" customHeight="1">
      <c r="A29" s="54" t="s">
        <v>67</v>
      </c>
      <c r="B29" s="55"/>
      <c r="C29" s="55"/>
      <c r="D29" s="55"/>
      <c r="E29" s="55"/>
      <c r="F29" s="59"/>
      <c r="G29" s="55"/>
      <c r="H29" s="57"/>
      <c r="I29" s="57"/>
      <c r="J29" s="49"/>
      <c r="K29" s="67"/>
      <c r="L29" s="55"/>
      <c r="M29" s="59"/>
      <c r="N29" s="55">
        <f t="shared" si="2"/>
        <v>0</v>
      </c>
    </row>
    <row r="30" spans="1:15" ht="14.25" customHeight="1">
      <c r="A30" s="54" t="s">
        <v>68</v>
      </c>
      <c r="B30" s="55"/>
      <c r="C30" s="55"/>
      <c r="D30" s="55"/>
      <c r="E30" s="55"/>
      <c r="F30" s="59"/>
      <c r="G30" s="55"/>
      <c r="H30" s="57"/>
      <c r="I30" s="49"/>
      <c r="J30" s="49">
        <v>1879.45</v>
      </c>
      <c r="K30" s="59"/>
      <c r="L30" s="49"/>
      <c r="M30" s="59"/>
      <c r="N30" s="55">
        <f t="shared" si="2"/>
        <v>1879.45</v>
      </c>
    </row>
    <row r="31" spans="1:15" ht="14.25" customHeight="1">
      <c r="A31" s="60" t="s">
        <v>55</v>
      </c>
      <c r="B31" s="55">
        <f>SUM(B13:B27)</f>
        <v>140.47999999999999</v>
      </c>
      <c r="C31" s="55">
        <f>SUM(C13:C27)</f>
        <v>215.93</v>
      </c>
      <c r="D31" s="55">
        <f>SUM(D13:D27)</f>
        <v>727.94</v>
      </c>
      <c r="E31" s="55">
        <f>SUM(E13:E29)</f>
        <v>541.78</v>
      </c>
      <c r="F31" s="55">
        <f>SUM(F13:F29)</f>
        <v>305.94</v>
      </c>
      <c r="G31" s="55">
        <f>SUM(G13:G29)</f>
        <v>461.58000000000004</v>
      </c>
      <c r="H31" s="55">
        <f>SUM(H13:H29)</f>
        <v>306.58000000000004</v>
      </c>
      <c r="I31" s="55">
        <f t="shared" ref="I31:N31" si="3">SUM(I13:I30)</f>
        <v>306.78000000000003</v>
      </c>
      <c r="J31" s="55">
        <f t="shared" si="3"/>
        <v>2340.34</v>
      </c>
      <c r="K31" s="55">
        <f t="shared" si="3"/>
        <v>396.78000000000003</v>
      </c>
      <c r="L31" s="55">
        <f t="shared" si="3"/>
        <v>413.45000000000005</v>
      </c>
      <c r="M31" s="55">
        <f t="shared" si="3"/>
        <v>632.11</v>
      </c>
      <c r="N31" s="55">
        <f t="shared" si="3"/>
        <v>8669.14</v>
      </c>
      <c r="O31" s="55"/>
    </row>
    <row r="32" spans="1:15" ht="14.25" customHeight="1">
      <c r="A32" s="60" t="s">
        <v>69</v>
      </c>
      <c r="B32" s="55">
        <f t="shared" ref="B32:N32" si="4">B10-B31</f>
        <v>3609.52</v>
      </c>
      <c r="C32" s="55">
        <f t="shared" si="4"/>
        <v>-93.940000000000012</v>
      </c>
      <c r="D32" s="55">
        <f t="shared" si="4"/>
        <v>-727.94</v>
      </c>
      <c r="E32" s="55">
        <f t="shared" si="4"/>
        <v>-541.78</v>
      </c>
      <c r="F32" s="55">
        <f t="shared" si="4"/>
        <v>-305.94</v>
      </c>
      <c r="G32" s="55">
        <f t="shared" si="4"/>
        <v>3288.42</v>
      </c>
      <c r="H32" s="55">
        <f t="shared" si="4"/>
        <v>-306.58000000000004</v>
      </c>
      <c r="I32" s="55">
        <f t="shared" si="4"/>
        <v>-306.78000000000003</v>
      </c>
      <c r="J32" s="55">
        <f t="shared" si="4"/>
        <v>-2340.34</v>
      </c>
      <c r="K32" s="55">
        <f t="shared" si="4"/>
        <v>-396.78000000000003</v>
      </c>
      <c r="L32" s="55">
        <f t="shared" si="4"/>
        <v>-413.45000000000005</v>
      </c>
      <c r="M32" s="55">
        <f t="shared" si="4"/>
        <v>-632.11</v>
      </c>
      <c r="N32" s="55">
        <f t="shared" si="4"/>
        <v>-1047.1499999999996</v>
      </c>
      <c r="O32" s="55"/>
    </row>
    <row r="33" spans="1:15" ht="14.25" customHeight="1">
      <c r="A33" s="60" t="s">
        <v>70</v>
      </c>
      <c r="B33" s="55">
        <f>1647.74+B32</f>
        <v>5257.26</v>
      </c>
      <c r="C33" s="55">
        <f t="shared" ref="C33:N33" si="5">B33+C32</f>
        <v>5163.3200000000006</v>
      </c>
      <c r="D33" s="55">
        <f t="shared" si="5"/>
        <v>4435.380000000001</v>
      </c>
      <c r="E33" s="55">
        <f t="shared" si="5"/>
        <v>3893.6000000000013</v>
      </c>
      <c r="F33" s="55">
        <f t="shared" si="5"/>
        <v>3587.6600000000012</v>
      </c>
      <c r="G33" s="55">
        <f t="shared" si="5"/>
        <v>6876.0800000000017</v>
      </c>
      <c r="H33" s="55">
        <f t="shared" si="5"/>
        <v>6569.5000000000018</v>
      </c>
      <c r="I33" s="55">
        <f t="shared" si="5"/>
        <v>6262.7200000000021</v>
      </c>
      <c r="J33" s="55">
        <f t="shared" si="5"/>
        <v>3922.3800000000019</v>
      </c>
      <c r="K33" s="55">
        <f t="shared" si="5"/>
        <v>3525.6000000000017</v>
      </c>
      <c r="L33" s="55">
        <f t="shared" si="5"/>
        <v>3112.1500000000015</v>
      </c>
      <c r="M33" s="55">
        <f t="shared" si="5"/>
        <v>2480.0400000000013</v>
      </c>
      <c r="N33" s="55">
        <f t="shared" si="5"/>
        <v>1432.8900000000017</v>
      </c>
      <c r="O33" s="55"/>
    </row>
    <row r="34" spans="1:15" ht="15" customHeight="1">
      <c r="A34" s="60" t="s">
        <v>71</v>
      </c>
      <c r="B34" s="61" t="s">
        <v>72</v>
      </c>
      <c r="C34" s="61" t="s">
        <v>72</v>
      </c>
      <c r="D34" s="61" t="s">
        <v>72</v>
      </c>
      <c r="E34" s="61" t="s">
        <v>72</v>
      </c>
      <c r="F34" s="61" t="s">
        <v>72</v>
      </c>
      <c r="G34" s="61" t="s">
        <v>72</v>
      </c>
      <c r="H34" s="61" t="s">
        <v>72</v>
      </c>
      <c r="I34" s="61" t="s">
        <v>72</v>
      </c>
      <c r="J34" s="61" t="s">
        <v>72</v>
      </c>
      <c r="K34" s="61" t="s">
        <v>72</v>
      </c>
      <c r="L34" s="61" t="s">
        <v>72</v>
      </c>
      <c r="M34" s="61" t="s">
        <v>72</v>
      </c>
      <c r="N34" s="68"/>
    </row>
  </sheetData>
  <pageMargins left="3.937007874015748E-2" right="3.937007874015748E-2" top="0.74803149606299213" bottom="0.74803149606299213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A58" zoomScale="115" zoomScaleNormal="115" workbookViewId="0">
      <selection activeCell="D76" sqref="D76"/>
    </sheetView>
  </sheetViews>
  <sheetFormatPr defaultRowHeight="15"/>
  <cols>
    <col min="2" max="2" width="22.42578125" customWidth="1"/>
    <col min="3" max="3" width="12.5703125" customWidth="1"/>
    <col min="26" max="26" width="9.140625" style="45"/>
  </cols>
  <sheetData>
    <row r="1" spans="1:27">
      <c r="A1" s="12" t="s">
        <v>73</v>
      </c>
      <c r="B1" s="12"/>
      <c r="C1" s="13"/>
      <c r="D1" s="14"/>
      <c r="E1" s="75" t="s">
        <v>6</v>
      </c>
      <c r="F1" s="75"/>
      <c r="G1" s="75"/>
      <c r="H1" s="75"/>
      <c r="I1" s="76" t="s">
        <v>74</v>
      </c>
      <c r="J1" s="76"/>
      <c r="K1" s="76"/>
      <c r="L1" s="76"/>
      <c r="M1" s="76"/>
      <c r="N1" s="76"/>
      <c r="O1" s="75" t="s">
        <v>75</v>
      </c>
      <c r="P1" s="75"/>
      <c r="Q1" s="75"/>
      <c r="R1" s="75"/>
      <c r="S1" s="75"/>
      <c r="T1" s="75"/>
      <c r="U1" s="75"/>
      <c r="V1" s="75"/>
      <c r="W1" s="75"/>
      <c r="X1" s="75"/>
      <c r="Y1" s="15"/>
      <c r="Z1" s="71"/>
      <c r="AA1" s="16"/>
    </row>
    <row r="2" spans="1:27">
      <c r="A2" s="12" t="s">
        <v>76</v>
      </c>
      <c r="B2" s="12"/>
      <c r="C2" s="13"/>
      <c r="D2" s="14"/>
      <c r="E2" s="17" t="s">
        <v>7</v>
      </c>
      <c r="F2" s="17" t="s">
        <v>77</v>
      </c>
      <c r="G2" s="17" t="s">
        <v>9</v>
      </c>
      <c r="H2" s="17" t="s">
        <v>10</v>
      </c>
      <c r="I2" s="17" t="s">
        <v>14</v>
      </c>
      <c r="J2" s="17" t="s">
        <v>78</v>
      </c>
      <c r="K2" s="17" t="s">
        <v>16</v>
      </c>
      <c r="L2" s="17" t="s">
        <v>17</v>
      </c>
      <c r="M2" s="17" t="s">
        <v>79</v>
      </c>
      <c r="N2" s="17" t="s">
        <v>80</v>
      </c>
      <c r="O2" s="17" t="s">
        <v>22</v>
      </c>
      <c r="P2" s="17" t="s">
        <v>23</v>
      </c>
      <c r="Q2" s="17" t="s">
        <v>24</v>
      </c>
      <c r="R2" s="18" t="s">
        <v>81</v>
      </c>
      <c r="S2" s="18" t="s">
        <v>82</v>
      </c>
      <c r="T2" s="17" t="s">
        <v>27</v>
      </c>
      <c r="U2" s="15" t="s">
        <v>28</v>
      </c>
      <c r="V2" s="15" t="s">
        <v>29</v>
      </c>
      <c r="W2" s="17" t="s">
        <v>30</v>
      </c>
      <c r="X2" s="17" t="s">
        <v>164</v>
      </c>
      <c r="Y2" s="16" t="s">
        <v>33</v>
      </c>
      <c r="Z2" s="71" t="s">
        <v>210</v>
      </c>
      <c r="AA2" s="15"/>
    </row>
    <row r="3" spans="1:27">
      <c r="A3" s="19"/>
      <c r="B3" s="19"/>
      <c r="C3" s="20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7"/>
      <c r="Q3" s="17"/>
      <c r="R3" s="16"/>
      <c r="S3" s="17"/>
      <c r="T3" s="16"/>
      <c r="U3" s="15"/>
      <c r="V3" s="15"/>
      <c r="W3" s="15"/>
      <c r="X3" s="15"/>
      <c r="Y3" s="15"/>
      <c r="Z3" s="71"/>
      <c r="AA3" s="16"/>
    </row>
    <row r="4" spans="1:27">
      <c r="A4" s="12" t="s">
        <v>124</v>
      </c>
      <c r="B4" s="12"/>
      <c r="C4" s="13"/>
      <c r="D4" s="14">
        <v>5118.43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6"/>
      <c r="P4" s="21"/>
      <c r="Q4" s="21"/>
      <c r="R4" s="16"/>
      <c r="S4" s="16"/>
      <c r="T4" s="16"/>
      <c r="U4" s="16"/>
      <c r="V4" s="16"/>
      <c r="W4" s="15"/>
      <c r="X4" s="15"/>
      <c r="Y4" s="15"/>
      <c r="Z4" s="71"/>
      <c r="AA4" s="16"/>
    </row>
    <row r="5" spans="1:27">
      <c r="A5" s="19"/>
      <c r="B5" s="19"/>
      <c r="C5" s="20"/>
      <c r="D5" s="16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7"/>
      <c r="T5" s="16"/>
      <c r="U5" s="15"/>
      <c r="V5" s="15"/>
      <c r="W5" s="15"/>
      <c r="X5" s="15"/>
      <c r="Y5" s="15"/>
      <c r="Z5" s="71"/>
      <c r="AA5" s="16"/>
    </row>
    <row r="6" spans="1:27">
      <c r="A6" s="19"/>
      <c r="B6" s="19"/>
      <c r="C6" s="20"/>
      <c r="D6" s="16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7"/>
      <c r="T6" s="16"/>
      <c r="U6" s="15"/>
      <c r="V6" s="15"/>
      <c r="W6" s="15"/>
      <c r="X6" s="15"/>
      <c r="Y6" s="15"/>
      <c r="Z6" s="71"/>
      <c r="AA6" s="16"/>
    </row>
    <row r="7" spans="1:27">
      <c r="A7" s="19" t="s">
        <v>125</v>
      </c>
      <c r="B7" s="19"/>
      <c r="C7" s="20"/>
      <c r="D7" s="14">
        <v>5118.43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7"/>
      <c r="T7" s="16"/>
      <c r="U7" s="15"/>
      <c r="V7" s="15"/>
      <c r="W7" s="15"/>
      <c r="X7" s="15"/>
      <c r="Y7" s="15"/>
      <c r="Z7" s="71"/>
      <c r="AA7" s="16"/>
    </row>
    <row r="8" spans="1:27">
      <c r="A8" s="19"/>
      <c r="B8" s="19"/>
      <c r="C8" s="20"/>
      <c r="D8" s="1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7"/>
      <c r="T8" s="16"/>
      <c r="U8" s="15"/>
      <c r="V8" s="15"/>
      <c r="W8" s="15"/>
      <c r="X8" s="15"/>
      <c r="Y8" s="15"/>
      <c r="Z8" s="71"/>
      <c r="AA8" s="16"/>
    </row>
    <row r="9" spans="1:27">
      <c r="A9" s="12" t="s">
        <v>6</v>
      </c>
      <c r="B9" s="12"/>
      <c r="C9" s="13"/>
      <c r="D9" s="14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17"/>
      <c r="T9" s="16"/>
      <c r="U9" s="15"/>
      <c r="V9" s="15"/>
      <c r="W9" s="15"/>
      <c r="X9" s="15"/>
      <c r="Y9" s="15"/>
      <c r="Z9" s="71"/>
      <c r="AA9" s="16"/>
    </row>
    <row r="10" spans="1:27">
      <c r="A10" s="12" t="s">
        <v>83</v>
      </c>
      <c r="B10" s="12" t="s">
        <v>84</v>
      </c>
      <c r="C10" s="13" t="s">
        <v>85</v>
      </c>
      <c r="D10" s="16"/>
      <c r="E10" s="17"/>
      <c r="F10" s="17"/>
      <c r="G10" s="17"/>
      <c r="H10" s="21"/>
      <c r="I10" s="21"/>
      <c r="J10" s="21"/>
      <c r="K10" s="21"/>
      <c r="L10" s="21"/>
      <c r="M10" s="21"/>
      <c r="N10" s="21"/>
      <c r="O10" s="17"/>
      <c r="P10" s="17"/>
      <c r="Q10" s="17"/>
      <c r="R10" s="21"/>
      <c r="S10" s="17"/>
      <c r="T10" s="16"/>
      <c r="U10" s="15"/>
      <c r="V10" s="15"/>
      <c r="W10" s="15"/>
      <c r="X10" s="15"/>
      <c r="Y10" s="15"/>
      <c r="Z10" s="71"/>
      <c r="AA10" s="16"/>
    </row>
    <row r="11" spans="1:27">
      <c r="A11" s="19" t="s">
        <v>86</v>
      </c>
      <c r="B11" s="19" t="s">
        <v>87</v>
      </c>
      <c r="C11" s="20" t="s">
        <v>88</v>
      </c>
      <c r="D11" s="22">
        <v>3750</v>
      </c>
      <c r="E11" s="23">
        <v>3750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17"/>
      <c r="T11" s="16"/>
      <c r="U11" s="15"/>
      <c r="V11" s="15"/>
      <c r="W11" s="15"/>
      <c r="X11" s="15"/>
      <c r="Y11" s="15"/>
      <c r="Z11" s="71"/>
      <c r="AA11" s="16"/>
    </row>
    <row r="12" spans="1:27">
      <c r="A12" s="19" t="s">
        <v>89</v>
      </c>
      <c r="B12" s="19" t="s">
        <v>90</v>
      </c>
      <c r="C12" s="20" t="s">
        <v>91</v>
      </c>
      <c r="D12" s="22">
        <v>121.99</v>
      </c>
      <c r="E12" s="24"/>
      <c r="F12" s="23">
        <v>121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17"/>
      <c r="T12" s="16"/>
      <c r="U12" s="15"/>
      <c r="V12" s="15"/>
      <c r="W12" s="15"/>
      <c r="X12" s="15"/>
      <c r="Y12" s="15"/>
      <c r="Z12" s="71"/>
      <c r="AA12" s="16"/>
    </row>
    <row r="13" spans="1:27">
      <c r="A13" s="19" t="s">
        <v>126</v>
      </c>
      <c r="B13" s="19" t="s">
        <v>87</v>
      </c>
      <c r="C13" s="20"/>
      <c r="D13" s="22">
        <v>3750</v>
      </c>
      <c r="E13" s="17">
        <v>3750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6"/>
      <c r="S13" s="17"/>
      <c r="T13" s="16"/>
      <c r="U13" s="15"/>
      <c r="V13" s="15"/>
      <c r="W13" s="15"/>
      <c r="X13" s="15"/>
      <c r="Y13" s="15"/>
      <c r="Z13" s="71"/>
      <c r="AA13" s="16"/>
    </row>
    <row r="14" spans="1:27" ht="15.75" thickBot="1">
      <c r="A14" s="16"/>
      <c r="B14" s="16"/>
      <c r="C14" s="16"/>
      <c r="D14" s="27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6"/>
      <c r="S14" s="17"/>
      <c r="T14" s="16"/>
      <c r="U14" s="15"/>
      <c r="V14" s="15"/>
      <c r="W14" s="15"/>
      <c r="X14" s="15"/>
      <c r="Y14" s="15"/>
      <c r="Z14" s="71"/>
      <c r="AA14" s="16"/>
    </row>
    <row r="15" spans="1:27" ht="16.5" thickTop="1" thickBot="1">
      <c r="A15" s="12" t="s">
        <v>50</v>
      </c>
      <c r="B15" s="12"/>
      <c r="C15" s="13"/>
      <c r="D15" s="28">
        <f>SUM(D11:D13)</f>
        <v>7621.99</v>
      </c>
      <c r="E15" s="28">
        <f t="shared" ref="E15:F15" si="0">SUM(E7:E14)</f>
        <v>7500</v>
      </c>
      <c r="F15" s="28">
        <f t="shared" si="0"/>
        <v>121</v>
      </c>
      <c r="G15" s="29"/>
      <c r="H15" s="29"/>
      <c r="I15" s="24"/>
      <c r="J15" s="24"/>
      <c r="K15" s="24"/>
      <c r="L15" s="24"/>
      <c r="M15" s="24"/>
      <c r="N15" s="24"/>
      <c r="O15" s="17"/>
      <c r="P15" s="17"/>
      <c r="Q15" s="17"/>
      <c r="R15" s="26"/>
      <c r="S15" s="17"/>
      <c r="T15" s="16"/>
      <c r="U15" s="15"/>
      <c r="V15" s="15"/>
      <c r="W15" s="15"/>
      <c r="X15" s="15"/>
      <c r="Y15" s="15"/>
      <c r="Z15" s="71"/>
      <c r="AA15" s="16"/>
    </row>
    <row r="16" spans="1:27" ht="15.75" thickTop="1">
      <c r="A16" s="19"/>
      <c r="B16" s="19"/>
      <c r="C16" s="20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6"/>
      <c r="S16" s="17"/>
      <c r="T16" s="16"/>
      <c r="U16" s="15"/>
      <c r="V16" s="15"/>
      <c r="W16" s="15"/>
      <c r="X16" s="15"/>
      <c r="Y16" s="15"/>
      <c r="Z16" s="71"/>
      <c r="AA16" s="30"/>
    </row>
    <row r="17" spans="1:26">
      <c r="A17" s="12" t="s">
        <v>75</v>
      </c>
      <c r="B17" s="12"/>
      <c r="C17" s="13"/>
      <c r="D17" s="14"/>
      <c r="E17" s="21"/>
      <c r="F17" s="21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6"/>
      <c r="S17" s="17"/>
      <c r="T17" s="16"/>
      <c r="U17" s="15"/>
      <c r="V17" s="15"/>
      <c r="W17" s="15"/>
      <c r="X17" s="15"/>
      <c r="Y17" s="15"/>
      <c r="Z17" s="71"/>
    </row>
    <row r="18" spans="1:26">
      <c r="A18" s="12"/>
      <c r="B18" s="12"/>
      <c r="C18" s="13"/>
      <c r="D18" s="14"/>
      <c r="E18" s="21"/>
      <c r="F18" s="2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6"/>
      <c r="S18" s="17"/>
      <c r="T18" s="16"/>
      <c r="U18" s="15"/>
      <c r="V18" s="15"/>
      <c r="W18" s="15"/>
      <c r="X18" s="15"/>
      <c r="Y18" s="15"/>
      <c r="Z18" s="71"/>
    </row>
    <row r="19" spans="1:26">
      <c r="A19" s="12" t="s">
        <v>83</v>
      </c>
      <c r="B19" s="12" t="s">
        <v>92</v>
      </c>
      <c r="C19" s="13" t="s">
        <v>85</v>
      </c>
      <c r="D19" s="14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6"/>
      <c r="S19" s="17"/>
      <c r="T19" s="16"/>
      <c r="U19" s="15"/>
      <c r="V19" s="15"/>
      <c r="W19" s="15"/>
      <c r="X19" s="15"/>
      <c r="Y19" s="15"/>
      <c r="Z19" s="71"/>
    </row>
    <row r="20" spans="1:26">
      <c r="A20" s="31" t="s">
        <v>89</v>
      </c>
      <c r="B20" s="31" t="s">
        <v>93</v>
      </c>
      <c r="C20" s="32" t="s">
        <v>94</v>
      </c>
      <c r="D20" s="33">
        <v>55.28</v>
      </c>
      <c r="E20" s="17"/>
      <c r="F20" s="17"/>
      <c r="G20" s="17"/>
      <c r="H20" s="17"/>
      <c r="I20" s="17">
        <v>55.28</v>
      </c>
      <c r="J20" s="17"/>
      <c r="K20" s="17"/>
      <c r="L20" s="17"/>
      <c r="M20" s="17"/>
      <c r="N20" s="17"/>
      <c r="O20" s="17"/>
      <c r="P20" s="17"/>
      <c r="Q20" s="17"/>
      <c r="R20" s="26"/>
      <c r="S20" s="17"/>
      <c r="T20" s="34"/>
      <c r="U20" s="15"/>
      <c r="V20" s="15"/>
      <c r="W20" s="15"/>
      <c r="X20" s="15"/>
      <c r="Y20" s="15"/>
      <c r="Z20" s="71"/>
    </row>
    <row r="21" spans="1:26">
      <c r="A21" s="19" t="s">
        <v>89</v>
      </c>
      <c r="B21" s="19" t="s">
        <v>95</v>
      </c>
      <c r="C21" s="20" t="s">
        <v>96</v>
      </c>
      <c r="D21" s="22">
        <v>21.6</v>
      </c>
      <c r="E21" s="24"/>
      <c r="F21" s="24"/>
      <c r="G21" s="17"/>
      <c r="H21" s="17"/>
      <c r="I21" s="17"/>
      <c r="J21" s="17"/>
      <c r="K21" s="17">
        <v>21.6</v>
      </c>
      <c r="L21" s="17"/>
      <c r="M21" s="17"/>
      <c r="N21" s="17"/>
      <c r="O21" s="17"/>
      <c r="P21" s="17"/>
      <c r="Q21" s="17"/>
      <c r="R21" s="26"/>
      <c r="S21" s="17"/>
      <c r="T21" s="16"/>
      <c r="U21" s="15"/>
      <c r="V21" s="15"/>
      <c r="W21" s="15"/>
      <c r="X21" s="15"/>
      <c r="Y21" s="15"/>
      <c r="Z21" s="71"/>
    </row>
    <row r="22" spans="1:26">
      <c r="A22" s="19" t="s">
        <v>89</v>
      </c>
      <c r="B22" s="19" t="s">
        <v>97</v>
      </c>
      <c r="C22" s="20" t="s">
        <v>98</v>
      </c>
      <c r="D22" s="22">
        <v>50</v>
      </c>
      <c r="E22" s="23"/>
      <c r="F22" s="23"/>
      <c r="G22" s="17">
        <v>50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6"/>
      <c r="U22" s="15"/>
      <c r="V22" s="15"/>
      <c r="W22" s="15"/>
      <c r="X22" s="15"/>
      <c r="Y22" s="15"/>
      <c r="Z22" s="71"/>
    </row>
    <row r="23" spans="1:26">
      <c r="A23" s="19" t="s">
        <v>99</v>
      </c>
      <c r="B23" s="19" t="s">
        <v>100</v>
      </c>
      <c r="C23" s="20" t="s">
        <v>101</v>
      </c>
      <c r="D23" s="22">
        <v>215.93</v>
      </c>
      <c r="E23" s="23"/>
      <c r="F23" s="2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6"/>
      <c r="U23" s="15"/>
      <c r="V23" s="15"/>
      <c r="W23" s="15"/>
      <c r="X23" s="15"/>
      <c r="Y23" s="15"/>
      <c r="Z23" s="71"/>
    </row>
    <row r="24" spans="1:26">
      <c r="A24" s="19" t="s">
        <v>102</v>
      </c>
      <c r="B24" s="19" t="s">
        <v>156</v>
      </c>
      <c r="C24" s="20" t="s">
        <v>103</v>
      </c>
      <c r="D24" s="22">
        <v>481.17</v>
      </c>
      <c r="E24" s="26"/>
      <c r="F24" s="26"/>
      <c r="G24" s="17"/>
      <c r="H24" s="17"/>
      <c r="I24" s="17">
        <v>481.17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6"/>
      <c r="U24" s="15"/>
      <c r="V24" s="15"/>
      <c r="W24" s="15"/>
      <c r="X24" s="15"/>
      <c r="Y24" s="15"/>
      <c r="Z24" s="71"/>
    </row>
    <row r="25" spans="1:26">
      <c r="A25" s="19" t="s">
        <v>102</v>
      </c>
      <c r="B25" s="19" t="s">
        <v>104</v>
      </c>
      <c r="C25" s="20" t="s">
        <v>105</v>
      </c>
      <c r="D25" s="22">
        <v>39.93</v>
      </c>
      <c r="E25" s="26"/>
      <c r="F25" s="26"/>
      <c r="G25" s="17"/>
      <c r="H25" s="17"/>
      <c r="I25" s="17"/>
      <c r="J25" s="17"/>
      <c r="K25" s="17">
        <v>21.6</v>
      </c>
      <c r="L25" s="17">
        <v>6.18</v>
      </c>
      <c r="M25" s="17"/>
      <c r="N25" s="17"/>
      <c r="O25" s="17"/>
      <c r="P25" s="17">
        <v>12.15</v>
      </c>
      <c r="Q25" s="17"/>
      <c r="R25" s="17"/>
      <c r="S25" s="17"/>
      <c r="T25" s="16"/>
      <c r="U25" s="15"/>
      <c r="V25" s="15"/>
      <c r="W25" s="15"/>
      <c r="X25" s="15"/>
      <c r="Y25" s="15"/>
      <c r="Z25" s="71"/>
    </row>
    <row r="26" spans="1:26">
      <c r="A26" s="19" t="s">
        <v>102</v>
      </c>
      <c r="B26" s="19" t="s">
        <v>106</v>
      </c>
      <c r="C26" s="20" t="s">
        <v>107</v>
      </c>
      <c r="D26" s="22">
        <v>7</v>
      </c>
      <c r="E26" s="35"/>
      <c r="F26" s="2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>
        <v>7</v>
      </c>
      <c r="S26" s="17"/>
      <c r="T26" s="16"/>
      <c r="U26" s="15"/>
      <c r="V26" s="15"/>
      <c r="W26" s="15"/>
      <c r="X26" s="15"/>
      <c r="Y26" s="15"/>
      <c r="Z26" s="71"/>
    </row>
    <row r="27" spans="1:26">
      <c r="A27" s="19" t="s">
        <v>102</v>
      </c>
      <c r="B27" s="19" t="s">
        <v>127</v>
      </c>
      <c r="C27" s="20" t="s">
        <v>128</v>
      </c>
      <c r="D27" s="22">
        <v>79.44</v>
      </c>
      <c r="E27" s="26"/>
      <c r="F27" s="26"/>
      <c r="G27" s="21"/>
      <c r="H27" s="21"/>
      <c r="I27" s="21"/>
      <c r="J27" s="21"/>
      <c r="K27" s="17"/>
      <c r="L27" s="21"/>
      <c r="M27" s="21"/>
      <c r="N27" s="21"/>
      <c r="O27" s="21"/>
      <c r="P27" s="17"/>
      <c r="Q27" s="21"/>
      <c r="R27" s="21"/>
      <c r="S27" s="17">
        <v>79.44</v>
      </c>
      <c r="T27" s="16"/>
      <c r="U27" s="15"/>
      <c r="V27" s="15"/>
      <c r="W27" s="15"/>
      <c r="X27" s="15"/>
      <c r="Y27" s="15"/>
      <c r="Z27" s="71"/>
    </row>
    <row r="28" spans="1:26">
      <c r="A28" s="19" t="s">
        <v>172</v>
      </c>
      <c r="B28" s="19" t="s">
        <v>173</v>
      </c>
      <c r="C28" s="20" t="s">
        <v>174</v>
      </c>
      <c r="D28" s="22">
        <v>134</v>
      </c>
      <c r="E28" s="26"/>
      <c r="F28" s="26"/>
      <c r="G28" s="21"/>
      <c r="H28" s="21"/>
      <c r="I28" s="21">
        <v>134</v>
      </c>
      <c r="J28" s="21"/>
      <c r="K28" s="17"/>
      <c r="L28" s="21"/>
      <c r="M28" s="21"/>
      <c r="N28" s="21"/>
      <c r="O28" s="21"/>
      <c r="P28" s="17"/>
      <c r="Q28" s="21"/>
      <c r="R28" s="21"/>
      <c r="S28" s="17"/>
      <c r="T28" s="16"/>
      <c r="U28" s="15"/>
      <c r="V28" s="15"/>
      <c r="W28" s="15"/>
      <c r="X28" s="15"/>
      <c r="Y28" s="15"/>
      <c r="Z28" s="71"/>
    </row>
    <row r="29" spans="1:26">
      <c r="A29" s="19" t="s">
        <v>129</v>
      </c>
      <c r="B29" s="19" t="s">
        <v>131</v>
      </c>
      <c r="C29" s="20" t="s">
        <v>130</v>
      </c>
      <c r="D29" s="22">
        <v>436.18</v>
      </c>
      <c r="E29" s="26"/>
      <c r="F29" s="26"/>
      <c r="G29" s="21"/>
      <c r="H29" s="21"/>
      <c r="I29" s="21">
        <v>436.18</v>
      </c>
      <c r="J29" s="17"/>
      <c r="K29" s="21"/>
      <c r="L29" s="21"/>
      <c r="M29" s="21"/>
      <c r="N29" s="21"/>
      <c r="O29" s="21"/>
      <c r="P29" s="21"/>
      <c r="Q29" s="17"/>
      <c r="R29" s="21"/>
      <c r="S29" s="17"/>
      <c r="T29" s="16"/>
      <c r="U29" s="15"/>
      <c r="V29" s="15"/>
      <c r="W29" s="15"/>
      <c r="X29" s="15"/>
      <c r="Y29" s="15"/>
      <c r="Z29" s="71"/>
    </row>
    <row r="30" spans="1:26">
      <c r="A30" s="19" t="s">
        <v>129</v>
      </c>
      <c r="B30" s="19" t="s">
        <v>132</v>
      </c>
      <c r="C30" s="20" t="s">
        <v>133</v>
      </c>
      <c r="D30" s="22">
        <v>25.6</v>
      </c>
      <c r="E30" s="26"/>
      <c r="F30" s="26"/>
      <c r="G30" s="17"/>
      <c r="H30" s="21"/>
      <c r="I30" s="21"/>
      <c r="J30" s="21"/>
      <c r="K30" s="21">
        <v>21.6</v>
      </c>
      <c r="L30" s="21"/>
      <c r="M30" s="21"/>
      <c r="N30" s="21"/>
      <c r="O30" s="17"/>
      <c r="P30" s="17">
        <v>4</v>
      </c>
      <c r="Q30" s="17"/>
      <c r="R30" s="21"/>
      <c r="S30" s="17"/>
      <c r="T30" s="16"/>
      <c r="U30" s="15"/>
      <c r="V30" s="15"/>
      <c r="W30" s="15"/>
      <c r="X30" s="15"/>
      <c r="Y30" s="15"/>
      <c r="Z30" s="71"/>
    </row>
    <row r="31" spans="1:26">
      <c r="A31" s="19" t="s">
        <v>134</v>
      </c>
      <c r="B31" s="19" t="s">
        <v>135</v>
      </c>
      <c r="C31" s="20" t="s">
        <v>136</v>
      </c>
      <c r="D31" s="22">
        <v>263.98</v>
      </c>
      <c r="E31" s="26"/>
      <c r="F31" s="26"/>
      <c r="G31" s="24"/>
      <c r="H31" s="24"/>
      <c r="I31" s="24">
        <v>263.98</v>
      </c>
      <c r="J31" s="24"/>
      <c r="K31" s="24"/>
      <c r="L31" s="24"/>
      <c r="M31" s="24"/>
      <c r="N31" s="24"/>
      <c r="O31" s="24"/>
      <c r="P31" s="24"/>
      <c r="Q31" s="23"/>
      <c r="R31" s="24"/>
      <c r="S31" s="17"/>
      <c r="T31" s="16"/>
      <c r="U31" s="15"/>
      <c r="V31" s="15"/>
      <c r="W31" s="15"/>
      <c r="X31" s="15"/>
      <c r="Y31" s="15"/>
      <c r="Z31" s="71"/>
    </row>
    <row r="32" spans="1:26">
      <c r="A32" s="19" t="s">
        <v>134</v>
      </c>
      <c r="B32" s="19" t="s">
        <v>137</v>
      </c>
      <c r="C32" s="20" t="s">
        <v>138</v>
      </c>
      <c r="D32" s="22">
        <v>41.96</v>
      </c>
      <c r="E32" s="26"/>
      <c r="F32" s="26"/>
      <c r="G32" s="23"/>
      <c r="H32" s="23"/>
      <c r="I32" s="23"/>
      <c r="J32" s="23"/>
      <c r="K32" s="23">
        <v>21.6</v>
      </c>
      <c r="L32" s="23">
        <v>7.16</v>
      </c>
      <c r="M32" s="23"/>
      <c r="N32" s="23"/>
      <c r="O32" s="23"/>
      <c r="P32" s="23"/>
      <c r="Q32" s="23"/>
      <c r="R32" s="23"/>
      <c r="S32" s="17"/>
      <c r="T32" s="16"/>
      <c r="U32" s="15"/>
      <c r="V32" s="15"/>
      <c r="W32" s="15">
        <v>13.2</v>
      </c>
      <c r="X32" s="15"/>
      <c r="Y32" s="15"/>
      <c r="Z32" s="71"/>
    </row>
    <row r="33" spans="1:26">
      <c r="A33" s="19" t="s">
        <v>143</v>
      </c>
      <c r="B33" s="19" t="s">
        <v>139</v>
      </c>
      <c r="C33" s="20" t="s">
        <v>140</v>
      </c>
      <c r="D33" s="22">
        <v>284.98</v>
      </c>
      <c r="E33" s="26"/>
      <c r="F33" s="26"/>
      <c r="G33" s="26"/>
      <c r="H33" s="26"/>
      <c r="I33" s="26">
        <v>284.98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6"/>
      <c r="U33" s="15"/>
      <c r="V33" s="15"/>
      <c r="W33" s="15"/>
      <c r="X33" s="15"/>
      <c r="Y33" s="15"/>
      <c r="Z33" s="71"/>
    </row>
    <row r="34" spans="1:26">
      <c r="A34" s="19" t="s">
        <v>143</v>
      </c>
      <c r="B34" s="19" t="s">
        <v>141</v>
      </c>
      <c r="C34" s="20" t="s">
        <v>142</v>
      </c>
      <c r="D34" s="22">
        <v>21.6</v>
      </c>
      <c r="E34" s="26"/>
      <c r="F34" s="26"/>
      <c r="G34" s="26"/>
      <c r="H34" s="26"/>
      <c r="I34" s="26"/>
      <c r="J34" s="26"/>
      <c r="K34" s="26">
        <v>21.6</v>
      </c>
      <c r="L34" s="26"/>
      <c r="M34" s="26"/>
      <c r="N34" s="26"/>
      <c r="O34" s="26"/>
      <c r="P34" s="26"/>
      <c r="Q34" s="26"/>
      <c r="R34" s="26"/>
      <c r="S34" s="26"/>
      <c r="T34" s="36"/>
      <c r="U34" s="15"/>
      <c r="V34" s="15"/>
      <c r="W34" s="15"/>
      <c r="X34" s="15"/>
      <c r="Y34" s="15"/>
      <c r="Z34" s="71"/>
    </row>
    <row r="35" spans="1:26">
      <c r="A35" s="19" t="s">
        <v>143</v>
      </c>
      <c r="B35" s="19" t="s">
        <v>15</v>
      </c>
      <c r="C35" s="20" t="s">
        <v>144</v>
      </c>
      <c r="D35" s="22">
        <v>1166.67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6"/>
      <c r="U35" s="15"/>
      <c r="V35" s="15"/>
      <c r="W35" s="15"/>
      <c r="X35" s="15"/>
      <c r="Y35" s="15">
        <v>1166.67</v>
      </c>
      <c r="Z35" s="71"/>
    </row>
    <row r="36" spans="1:26">
      <c r="A36" s="19" t="s">
        <v>145</v>
      </c>
      <c r="B36" s="19" t="s">
        <v>146</v>
      </c>
      <c r="C36" s="20" t="s">
        <v>147</v>
      </c>
      <c r="D36" s="22">
        <v>284.98</v>
      </c>
      <c r="E36" s="26"/>
      <c r="F36" s="26"/>
      <c r="G36" s="26"/>
      <c r="H36" s="26"/>
      <c r="I36" s="26">
        <v>284.98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6"/>
      <c r="U36" s="15"/>
      <c r="V36" s="15"/>
      <c r="W36" s="15"/>
      <c r="X36" s="15"/>
      <c r="Y36" s="15"/>
      <c r="Z36" s="71"/>
    </row>
    <row r="37" spans="1:26">
      <c r="A37" s="19" t="s">
        <v>148</v>
      </c>
      <c r="B37" s="19" t="s">
        <v>149</v>
      </c>
      <c r="C37" s="20" t="s">
        <v>150</v>
      </c>
      <c r="D37" s="22">
        <v>21.6</v>
      </c>
      <c r="E37" s="26"/>
      <c r="F37" s="26"/>
      <c r="G37" s="26"/>
      <c r="H37" s="26"/>
      <c r="I37" s="26"/>
      <c r="J37" s="26"/>
      <c r="K37" s="26">
        <v>21.6</v>
      </c>
      <c r="L37" s="26"/>
      <c r="M37" s="26"/>
      <c r="N37" s="26"/>
      <c r="O37" s="26"/>
      <c r="P37" s="26"/>
      <c r="Q37" s="26"/>
      <c r="R37" s="26"/>
      <c r="S37" s="26"/>
      <c r="T37" s="36"/>
      <c r="U37" s="15"/>
      <c r="V37" s="15"/>
      <c r="W37" s="15"/>
      <c r="X37" s="15"/>
      <c r="Y37" s="15"/>
      <c r="Z37" s="71"/>
    </row>
    <row r="38" spans="1:26">
      <c r="A38" s="19" t="s">
        <v>151</v>
      </c>
      <c r="B38" s="19" t="s">
        <v>152</v>
      </c>
      <c r="C38" s="20" t="s">
        <v>153</v>
      </c>
      <c r="D38" s="22">
        <v>285.18</v>
      </c>
      <c r="E38" s="26"/>
      <c r="F38" s="26"/>
      <c r="G38" s="26"/>
      <c r="H38" s="26"/>
      <c r="I38" s="26">
        <v>285.18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6"/>
      <c r="U38" s="15"/>
      <c r="V38" s="15"/>
      <c r="W38" s="15"/>
      <c r="X38" s="15"/>
      <c r="Y38" s="15"/>
      <c r="Z38" s="71"/>
    </row>
    <row r="39" spans="1:26">
      <c r="A39" s="19" t="s">
        <v>151</v>
      </c>
      <c r="B39" s="19" t="s">
        <v>154</v>
      </c>
      <c r="C39" s="20" t="s">
        <v>155</v>
      </c>
      <c r="D39" s="22">
        <v>21.6</v>
      </c>
      <c r="E39" s="26"/>
      <c r="F39" s="26"/>
      <c r="G39" s="26"/>
      <c r="H39" s="26"/>
      <c r="I39" s="26"/>
      <c r="J39" s="26"/>
      <c r="K39" s="26">
        <v>21.6</v>
      </c>
      <c r="L39" s="26"/>
      <c r="M39" s="26"/>
      <c r="N39" s="26"/>
      <c r="O39" s="26"/>
      <c r="P39" s="26"/>
      <c r="Q39" s="26"/>
      <c r="R39" s="26"/>
      <c r="S39" s="26"/>
      <c r="T39" s="36"/>
      <c r="U39" s="15"/>
      <c r="V39" s="15"/>
      <c r="W39" s="15"/>
      <c r="X39" s="15"/>
      <c r="Y39" s="15"/>
      <c r="Z39" s="71"/>
    </row>
    <row r="40" spans="1:26">
      <c r="A40" s="19" t="s">
        <v>157</v>
      </c>
      <c r="B40" s="19" t="s">
        <v>158</v>
      </c>
      <c r="C40" s="20" t="s">
        <v>159</v>
      </c>
      <c r="D40" s="22">
        <v>284.98</v>
      </c>
      <c r="E40" s="26"/>
      <c r="F40" s="26"/>
      <c r="G40" s="26"/>
      <c r="H40" s="26"/>
      <c r="I40" s="26">
        <v>284.98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36"/>
      <c r="U40" s="15"/>
      <c r="V40" s="15"/>
      <c r="W40" s="15"/>
      <c r="X40" s="15"/>
      <c r="Y40" s="15"/>
      <c r="Z40" s="71"/>
    </row>
    <row r="41" spans="1:26">
      <c r="A41" s="19" t="s">
        <v>157</v>
      </c>
      <c r="B41" s="19" t="s">
        <v>160</v>
      </c>
      <c r="C41" s="20" t="s">
        <v>161</v>
      </c>
      <c r="D41" s="22">
        <v>31.41</v>
      </c>
      <c r="E41" s="26"/>
      <c r="F41" s="26"/>
      <c r="G41" s="26"/>
      <c r="H41" s="26"/>
      <c r="I41" s="26"/>
      <c r="J41" s="26"/>
      <c r="K41" s="26">
        <v>21.6</v>
      </c>
      <c r="L41" s="26"/>
      <c r="M41" s="26"/>
      <c r="N41" s="26"/>
      <c r="O41" s="26"/>
      <c r="P41" s="26">
        <v>9.81</v>
      </c>
      <c r="Q41" s="26"/>
      <c r="R41" s="26"/>
      <c r="S41" s="26"/>
      <c r="T41" s="36"/>
      <c r="U41" s="15"/>
      <c r="V41" s="15"/>
      <c r="W41" s="15"/>
      <c r="X41" s="15"/>
      <c r="Y41" s="15"/>
      <c r="Z41" s="71"/>
    </row>
    <row r="42" spans="1:26">
      <c r="A42" s="19" t="s">
        <v>157</v>
      </c>
      <c r="B42" s="19" t="s">
        <v>162</v>
      </c>
      <c r="C42" s="20" t="s">
        <v>163</v>
      </c>
      <c r="D42" s="22">
        <v>1923.95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36"/>
      <c r="U42" s="15"/>
      <c r="V42" s="15"/>
      <c r="W42" s="15"/>
      <c r="X42" s="15">
        <v>1879.45</v>
      </c>
      <c r="Y42" s="15">
        <v>44.5</v>
      </c>
      <c r="Z42" s="71"/>
    </row>
    <row r="43" spans="1:26">
      <c r="A43" s="19" t="s">
        <v>157</v>
      </c>
      <c r="B43" s="19" t="s">
        <v>106</v>
      </c>
      <c r="C43" s="20" t="s">
        <v>165</v>
      </c>
      <c r="D43" s="22">
        <v>100</v>
      </c>
      <c r="E43" s="26"/>
      <c r="F43" s="26"/>
      <c r="G43" s="26">
        <v>100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36"/>
      <c r="U43" s="15"/>
      <c r="V43" s="15"/>
      <c r="W43" s="15"/>
      <c r="X43" s="15"/>
      <c r="Y43" s="15"/>
      <c r="Z43" s="71"/>
    </row>
    <row r="44" spans="1:26">
      <c r="A44" s="19" t="s">
        <v>166</v>
      </c>
      <c r="B44" s="19" t="s">
        <v>168</v>
      </c>
      <c r="C44" s="20" t="s">
        <v>167</v>
      </c>
      <c r="D44" s="22">
        <v>285.18</v>
      </c>
      <c r="E44" s="26"/>
      <c r="F44" s="26"/>
      <c r="G44" s="26"/>
      <c r="H44" s="26"/>
      <c r="I44" s="26">
        <v>285.18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36"/>
      <c r="U44" s="15"/>
      <c r="V44" s="15"/>
      <c r="W44" s="15"/>
      <c r="X44" s="15"/>
      <c r="Y44" s="15"/>
      <c r="Z44" s="71"/>
    </row>
    <row r="45" spans="1:26">
      <c r="A45" s="19" t="s">
        <v>166</v>
      </c>
      <c r="B45" s="19" t="s">
        <v>169</v>
      </c>
      <c r="C45" s="20" t="s">
        <v>170</v>
      </c>
      <c r="D45" s="22">
        <v>21.6</v>
      </c>
      <c r="E45" s="26"/>
      <c r="F45" s="26"/>
      <c r="G45" s="26"/>
      <c r="H45" s="26"/>
      <c r="I45" s="26"/>
      <c r="J45" s="26"/>
      <c r="K45" s="26">
        <v>21.6</v>
      </c>
      <c r="L45" s="26"/>
      <c r="M45" s="26"/>
      <c r="N45" s="26"/>
      <c r="O45" s="26"/>
      <c r="P45" s="26"/>
      <c r="Q45" s="26"/>
      <c r="R45" s="26"/>
      <c r="S45" s="26"/>
      <c r="T45" s="36"/>
      <c r="U45" s="15"/>
      <c r="V45" s="15"/>
      <c r="W45" s="15"/>
      <c r="X45" s="15"/>
      <c r="Y45" s="15"/>
      <c r="Z45" s="71"/>
    </row>
    <row r="46" spans="1:26">
      <c r="A46" s="19" t="s">
        <v>166</v>
      </c>
      <c r="B46" s="19" t="s">
        <v>106</v>
      </c>
      <c r="C46" s="20" t="s">
        <v>171</v>
      </c>
      <c r="D46" s="22">
        <v>90</v>
      </c>
      <c r="E46" s="17"/>
      <c r="F46" s="17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>
        <v>90</v>
      </c>
      <c r="S46" s="26"/>
      <c r="T46" s="36"/>
      <c r="U46" s="15"/>
      <c r="V46" s="15"/>
      <c r="W46" s="15"/>
      <c r="X46" s="15"/>
      <c r="Y46" s="15"/>
      <c r="Z46" s="71"/>
    </row>
    <row r="47" spans="1:26">
      <c r="A47" s="19" t="s">
        <v>196</v>
      </c>
      <c r="B47" s="19" t="s">
        <v>197</v>
      </c>
      <c r="C47" s="20" t="s">
        <v>198</v>
      </c>
      <c r="D47" s="22">
        <v>284.98</v>
      </c>
      <c r="E47" s="17"/>
      <c r="F47" s="17"/>
      <c r="G47" s="26"/>
      <c r="H47" s="26"/>
      <c r="I47" s="26">
        <v>284.98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6"/>
      <c r="U47" s="15"/>
      <c r="V47" s="15"/>
      <c r="W47" s="15"/>
      <c r="X47" s="15"/>
      <c r="Y47" s="15"/>
      <c r="Z47" s="71"/>
    </row>
    <row r="48" spans="1:26">
      <c r="A48" s="19" t="s">
        <v>196</v>
      </c>
      <c r="B48" s="19" t="s">
        <v>199</v>
      </c>
      <c r="C48" s="20" t="s">
        <v>200</v>
      </c>
      <c r="D48" s="22">
        <v>28.47</v>
      </c>
      <c r="E48" s="17"/>
      <c r="F48" s="17"/>
      <c r="G48" s="26"/>
      <c r="H48" s="26"/>
      <c r="I48" s="26"/>
      <c r="J48" s="26"/>
      <c r="K48" s="26">
        <v>21.6</v>
      </c>
      <c r="L48" s="26">
        <v>6.32</v>
      </c>
      <c r="M48" s="26"/>
      <c r="N48" s="26"/>
      <c r="O48" s="26"/>
      <c r="P48" s="26"/>
      <c r="Q48" s="26"/>
      <c r="R48" s="26"/>
      <c r="S48" s="26"/>
      <c r="T48" s="36"/>
      <c r="U48" s="15"/>
      <c r="V48" s="15"/>
      <c r="W48" s="15">
        <v>0.55000000000000004</v>
      </c>
      <c r="X48" s="15"/>
      <c r="Y48" s="15"/>
      <c r="Z48" s="71"/>
    </row>
    <row r="49" spans="1:26">
      <c r="A49" s="19" t="s">
        <v>196</v>
      </c>
      <c r="B49" s="19" t="s">
        <v>201</v>
      </c>
      <c r="C49" s="20" t="s">
        <v>200</v>
      </c>
      <c r="D49" s="22">
        <v>100</v>
      </c>
      <c r="E49" s="17"/>
      <c r="F49" s="17"/>
      <c r="G49" s="26">
        <v>100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36"/>
      <c r="U49" s="15"/>
      <c r="V49" s="15"/>
      <c r="W49" s="15"/>
      <c r="X49" s="15"/>
      <c r="Y49" s="15"/>
      <c r="Z49" s="71"/>
    </row>
    <row r="50" spans="1:26">
      <c r="A50" s="19" t="s">
        <v>205</v>
      </c>
      <c r="B50" s="19" t="s">
        <v>206</v>
      </c>
      <c r="C50" s="20" t="s">
        <v>208</v>
      </c>
      <c r="D50" s="22">
        <v>285.18</v>
      </c>
      <c r="E50" s="17"/>
      <c r="F50" s="17"/>
      <c r="G50" s="26"/>
      <c r="H50" s="26"/>
      <c r="I50" s="26">
        <v>285.18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36"/>
      <c r="U50" s="15"/>
      <c r="V50" s="15"/>
      <c r="W50" s="15"/>
      <c r="X50" s="15"/>
      <c r="Y50" s="15"/>
      <c r="Z50" s="71"/>
    </row>
    <row r="51" spans="1:26">
      <c r="A51" s="19" t="s">
        <v>205</v>
      </c>
      <c r="B51" s="37" t="s">
        <v>207</v>
      </c>
      <c r="C51" s="20" t="s">
        <v>209</v>
      </c>
      <c r="D51" s="38">
        <v>137.35</v>
      </c>
      <c r="E51" s="17"/>
      <c r="F51" s="17"/>
      <c r="G51" s="26"/>
      <c r="H51" s="26"/>
      <c r="I51" s="26"/>
      <c r="J51" s="26"/>
      <c r="K51" s="26">
        <v>21.6</v>
      </c>
      <c r="L51" s="26"/>
      <c r="M51" s="26"/>
      <c r="N51" s="26"/>
      <c r="O51" s="26"/>
      <c r="P51" s="26">
        <v>11.6</v>
      </c>
      <c r="Q51" s="26"/>
      <c r="R51" s="26"/>
      <c r="S51" s="26"/>
      <c r="T51" s="36"/>
      <c r="U51" s="15"/>
      <c r="V51" s="15"/>
      <c r="W51" s="15">
        <v>0.55000000000000004</v>
      </c>
      <c r="X51" s="15"/>
      <c r="Y51" s="15"/>
      <c r="Z51" s="71">
        <v>103.6</v>
      </c>
    </row>
    <row r="52" spans="1:26">
      <c r="A52" s="19"/>
      <c r="B52" s="39"/>
      <c r="C52" s="20"/>
      <c r="D52" s="40"/>
      <c r="E52" s="17"/>
      <c r="F52" s="17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36"/>
      <c r="U52" s="15"/>
      <c r="V52" s="15"/>
      <c r="W52" s="15"/>
      <c r="X52" s="15"/>
      <c r="Y52" s="15"/>
      <c r="Z52" s="71"/>
    </row>
    <row r="53" spans="1:26">
      <c r="A53" s="19"/>
      <c r="B53" s="37"/>
      <c r="C53" s="20"/>
      <c r="D53" s="40"/>
      <c r="E53" s="17"/>
      <c r="F53" s="17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6"/>
      <c r="U53" s="15"/>
      <c r="V53" s="15"/>
      <c r="W53" s="15"/>
      <c r="X53" s="15"/>
      <c r="Y53" s="15"/>
      <c r="Z53" s="71"/>
    </row>
    <row r="54" spans="1:26">
      <c r="A54" s="19"/>
      <c r="B54" s="39"/>
      <c r="C54" s="41"/>
      <c r="D54" s="40"/>
      <c r="E54" s="17"/>
      <c r="F54" s="17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6"/>
      <c r="U54" s="15"/>
      <c r="V54" s="15"/>
      <c r="W54" s="15"/>
      <c r="X54" s="15"/>
      <c r="Y54" s="15"/>
      <c r="Z54" s="71"/>
    </row>
    <row r="55" spans="1:26">
      <c r="A55" s="39"/>
      <c r="B55" s="39"/>
      <c r="C55" s="41"/>
      <c r="D55" s="40"/>
      <c r="E55" s="17"/>
      <c r="F55" s="17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36"/>
      <c r="U55" s="15"/>
      <c r="V55" s="15"/>
      <c r="W55" s="15"/>
      <c r="X55" s="15"/>
      <c r="Y55" s="15"/>
      <c r="Z55" s="71"/>
    </row>
    <row r="56" spans="1:26">
      <c r="A56" s="39"/>
      <c r="B56" s="37"/>
      <c r="C56" s="16"/>
      <c r="D56" s="40"/>
      <c r="E56" s="17"/>
      <c r="F56" s="17"/>
      <c r="G56" s="1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36"/>
      <c r="U56" s="15"/>
      <c r="V56" s="15"/>
      <c r="W56" s="15"/>
      <c r="X56" s="15"/>
      <c r="Y56" s="15"/>
      <c r="Z56" s="71"/>
    </row>
    <row r="57" spans="1:26" ht="15.75" thickBot="1">
      <c r="A57" s="19"/>
      <c r="B57" s="19"/>
      <c r="C57" s="16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26"/>
      <c r="S57" s="17"/>
      <c r="T57" s="16"/>
      <c r="U57" s="15"/>
      <c r="V57" s="15"/>
      <c r="W57" s="15"/>
      <c r="X57" s="15"/>
      <c r="Y57" s="15"/>
      <c r="Z57" s="71"/>
    </row>
    <row r="58" spans="1:26" ht="16.5" thickTop="1" thickBot="1">
      <c r="A58" s="12" t="s">
        <v>50</v>
      </c>
      <c r="B58" s="12"/>
      <c r="C58" s="13"/>
      <c r="D58" s="28">
        <f t="shared" ref="D58:Z58" si="1">SUM(D20:D56)</f>
        <v>7511.7800000000016</v>
      </c>
      <c r="E58" s="28">
        <f t="shared" si="1"/>
        <v>0</v>
      </c>
      <c r="F58" s="28">
        <f t="shared" si="1"/>
        <v>0</v>
      </c>
      <c r="G58" s="28">
        <f t="shared" si="1"/>
        <v>250</v>
      </c>
      <c r="H58" s="28">
        <f t="shared" si="1"/>
        <v>0</v>
      </c>
      <c r="I58" s="28">
        <f t="shared" si="1"/>
        <v>3366.0699999999997</v>
      </c>
      <c r="J58" s="28">
        <f t="shared" si="1"/>
        <v>0</v>
      </c>
      <c r="K58" s="28">
        <f t="shared" si="1"/>
        <v>237.59999999999997</v>
      </c>
      <c r="L58" s="28">
        <f t="shared" si="1"/>
        <v>19.66</v>
      </c>
      <c r="M58" s="28">
        <f t="shared" si="1"/>
        <v>0</v>
      </c>
      <c r="N58" s="28">
        <f t="shared" si="1"/>
        <v>0</v>
      </c>
      <c r="O58" s="28">
        <f t="shared" si="1"/>
        <v>0</v>
      </c>
      <c r="P58" s="28">
        <f t="shared" si="1"/>
        <v>37.56</v>
      </c>
      <c r="Q58" s="28">
        <f t="shared" si="1"/>
        <v>0</v>
      </c>
      <c r="R58" s="28">
        <f t="shared" si="1"/>
        <v>97</v>
      </c>
      <c r="S58" s="28">
        <f t="shared" si="1"/>
        <v>79.44</v>
      </c>
      <c r="T58" s="28">
        <f t="shared" si="1"/>
        <v>0</v>
      </c>
      <c r="U58" s="28">
        <f t="shared" si="1"/>
        <v>0</v>
      </c>
      <c r="V58" s="28">
        <f t="shared" si="1"/>
        <v>0</v>
      </c>
      <c r="W58" s="28">
        <f t="shared" si="1"/>
        <v>14.3</v>
      </c>
      <c r="X58" s="28">
        <f t="shared" si="1"/>
        <v>1879.45</v>
      </c>
      <c r="Y58" s="28">
        <f t="shared" si="1"/>
        <v>1211.17</v>
      </c>
      <c r="Z58" s="28">
        <f t="shared" si="1"/>
        <v>103.6</v>
      </c>
    </row>
    <row r="59" spans="1:26" ht="15.75" thickTop="1">
      <c r="A59" s="12"/>
      <c r="B59" s="12"/>
      <c r="C59" s="13"/>
      <c r="D59" s="14"/>
      <c r="E59" s="21"/>
      <c r="F59" s="2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26"/>
      <c r="S59" s="17"/>
      <c r="T59" s="16"/>
      <c r="U59" s="15"/>
      <c r="V59" s="15"/>
      <c r="W59" s="15"/>
      <c r="X59" s="15"/>
      <c r="Y59" s="15"/>
      <c r="Z59" s="71"/>
    </row>
    <row r="60" spans="1:26">
      <c r="A60" s="12" t="s">
        <v>108</v>
      </c>
      <c r="B60" s="19"/>
      <c r="C60" s="20"/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26"/>
      <c r="S60" s="17"/>
      <c r="T60" s="16"/>
      <c r="U60" s="15"/>
      <c r="V60" s="15"/>
      <c r="W60" s="15"/>
      <c r="X60" s="15"/>
      <c r="Y60" s="15"/>
      <c r="Z60" s="71"/>
    </row>
    <row r="61" spans="1:26">
      <c r="A61" s="12" t="s">
        <v>109</v>
      </c>
      <c r="B61" s="12"/>
      <c r="C61" s="13"/>
      <c r="D61" s="14">
        <f>D7</f>
        <v>5118.43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26"/>
      <c r="S61" s="17"/>
      <c r="T61" s="16"/>
      <c r="U61" s="15"/>
      <c r="V61" s="15"/>
      <c r="W61" s="15"/>
      <c r="X61" s="15"/>
      <c r="Y61" s="15"/>
      <c r="Z61" s="71"/>
    </row>
    <row r="62" spans="1:26">
      <c r="A62" s="12" t="s">
        <v>110</v>
      </c>
      <c r="B62" s="12"/>
      <c r="C62" s="13"/>
      <c r="D62" s="14">
        <f>SUM(D15)</f>
        <v>7621.99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26"/>
      <c r="S62" s="17"/>
      <c r="T62" s="16"/>
      <c r="U62" s="15"/>
      <c r="V62" s="15"/>
      <c r="W62" s="15"/>
      <c r="X62" s="15"/>
      <c r="Y62" s="15"/>
      <c r="Z62" s="71"/>
    </row>
    <row r="63" spans="1:26">
      <c r="A63" s="12"/>
      <c r="B63" s="12"/>
      <c r="C63" s="13"/>
      <c r="D63" s="14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26"/>
      <c r="S63" s="17"/>
      <c r="T63" s="16"/>
      <c r="U63" s="15"/>
      <c r="V63" s="15"/>
      <c r="W63" s="15"/>
      <c r="X63" s="15"/>
      <c r="Y63" s="15"/>
      <c r="Z63" s="71"/>
    </row>
    <row r="64" spans="1:26" ht="15.75" thickBot="1">
      <c r="A64" s="12" t="s">
        <v>111</v>
      </c>
      <c r="B64" s="12"/>
      <c r="C64" s="13"/>
      <c r="D64" s="14">
        <f>D58</f>
        <v>7511.7800000000016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26"/>
      <c r="S64" s="17"/>
      <c r="T64" s="16"/>
      <c r="U64" s="15"/>
      <c r="V64" s="15"/>
      <c r="W64" s="15"/>
      <c r="X64" s="15"/>
      <c r="Y64" s="15"/>
      <c r="Z64" s="71"/>
    </row>
    <row r="65" spans="1:26" ht="16.5" thickTop="1" thickBot="1">
      <c r="A65" s="12" t="s">
        <v>112</v>
      </c>
      <c r="B65" s="12"/>
      <c r="C65" s="13"/>
      <c r="D65" s="28">
        <f>SUM(D61+D62-D64)</f>
        <v>5228.6399999999985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26"/>
      <c r="S65" s="17"/>
      <c r="T65" s="16"/>
      <c r="U65" s="15"/>
      <c r="V65" s="15"/>
      <c r="W65" s="15"/>
      <c r="X65" s="15"/>
      <c r="Y65" s="15"/>
      <c r="Z65" s="71"/>
    </row>
    <row r="66" spans="1:26" ht="15.75" thickTop="1">
      <c r="A66" s="12"/>
      <c r="B66" s="12"/>
      <c r="C66" s="13"/>
      <c r="D66" s="14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26"/>
      <c r="S66" s="17"/>
      <c r="T66" s="16"/>
      <c r="U66" s="15"/>
      <c r="V66" s="15"/>
      <c r="W66" s="15"/>
      <c r="X66" s="15"/>
      <c r="Y66" s="15"/>
      <c r="Z66" s="71"/>
    </row>
    <row r="67" spans="1:26">
      <c r="A67" s="12"/>
      <c r="B67" s="12"/>
      <c r="C67" s="13"/>
      <c r="D67" s="14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26"/>
      <c r="S67" s="17"/>
      <c r="T67" s="16"/>
      <c r="U67" s="15"/>
      <c r="V67" s="15"/>
      <c r="W67" s="15"/>
      <c r="X67" s="15"/>
      <c r="Y67" s="15"/>
      <c r="Z67" s="71"/>
    </row>
    <row r="68" spans="1:26">
      <c r="A68" s="12" t="s">
        <v>113</v>
      </c>
      <c r="B68" s="12"/>
      <c r="C68" s="13"/>
      <c r="D68" s="14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6"/>
      <c r="U68" s="15"/>
      <c r="V68" s="15"/>
      <c r="W68" s="15"/>
      <c r="X68" s="15"/>
      <c r="Y68" s="15"/>
      <c r="Z68" s="71"/>
    </row>
    <row r="69" spans="1:26">
      <c r="A69" s="12" t="s">
        <v>114</v>
      </c>
      <c r="B69" s="12"/>
      <c r="C69" s="13"/>
      <c r="D69" s="14"/>
      <c r="E69" s="17"/>
      <c r="F69" s="17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17"/>
      <c r="T69" s="16"/>
      <c r="U69" s="15"/>
      <c r="V69" s="15"/>
      <c r="W69" s="15"/>
      <c r="X69" s="15"/>
      <c r="Y69" s="15"/>
      <c r="Z69" s="71"/>
    </row>
    <row r="70" spans="1:26">
      <c r="A70" s="12"/>
      <c r="B70" s="12"/>
      <c r="C70" s="13"/>
      <c r="D70" s="14"/>
      <c r="E70" s="17"/>
      <c r="F70" s="17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17"/>
      <c r="T70" s="16"/>
      <c r="U70" s="15"/>
      <c r="V70" s="15"/>
      <c r="W70" s="15"/>
      <c r="X70" s="15"/>
      <c r="Y70" s="15"/>
      <c r="Z70" s="71"/>
    </row>
    <row r="71" spans="1:26">
      <c r="A71" s="12" t="s">
        <v>115</v>
      </c>
      <c r="B71" s="12"/>
      <c r="C71" s="20"/>
      <c r="D71" s="14">
        <v>0</v>
      </c>
      <c r="E71" s="17"/>
      <c r="F71" s="1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17"/>
      <c r="T71" s="16"/>
      <c r="U71" s="15"/>
      <c r="V71" s="15"/>
      <c r="W71" s="15"/>
      <c r="X71" s="15"/>
      <c r="Y71" s="15"/>
      <c r="Z71" s="71"/>
    </row>
    <row r="72" spans="1:26">
      <c r="A72" s="12" t="s">
        <v>116</v>
      </c>
      <c r="B72" s="12"/>
      <c r="C72" s="20"/>
      <c r="D72" s="14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6"/>
      <c r="U72" s="15"/>
      <c r="V72" s="15"/>
      <c r="W72" s="15"/>
      <c r="X72" s="15"/>
      <c r="Y72" s="15"/>
      <c r="Z72" s="71"/>
    </row>
    <row r="73" spans="1:26">
      <c r="A73" s="19"/>
      <c r="B73" s="19"/>
      <c r="C73" s="20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26"/>
      <c r="S73" s="17"/>
      <c r="T73" s="16"/>
      <c r="U73" s="15"/>
      <c r="V73" s="15"/>
      <c r="W73" s="15"/>
      <c r="X73" s="15"/>
      <c r="Y73" s="15"/>
      <c r="Z73" s="71"/>
    </row>
    <row r="74" spans="1:26" ht="15.75" thickBot="1">
      <c r="A74" s="12"/>
      <c r="B74" s="12"/>
      <c r="C74" s="13"/>
      <c r="D74" s="14">
        <v>0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6"/>
      <c r="U74" s="15"/>
      <c r="V74" s="15"/>
      <c r="W74" s="15"/>
      <c r="X74" s="15"/>
      <c r="Y74" s="15"/>
      <c r="Z74" s="71"/>
    </row>
    <row r="75" spans="1:26" ht="16.5" thickTop="1" thickBot="1">
      <c r="A75" s="12" t="s">
        <v>117</v>
      </c>
      <c r="B75" s="12"/>
      <c r="C75" s="13"/>
      <c r="D75" s="28">
        <f>SUM(D61+D62-D64)</f>
        <v>5228.6399999999985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6"/>
      <c r="U75" s="15"/>
      <c r="V75" s="15"/>
      <c r="W75" s="15"/>
      <c r="X75" s="15"/>
      <c r="Y75" s="15"/>
      <c r="Z75" s="71"/>
    </row>
    <row r="76" spans="1:26" ht="15.75" thickTop="1">
      <c r="A76" s="16"/>
      <c r="B76" s="42"/>
      <c r="C76" s="43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6"/>
      <c r="U76" s="15"/>
      <c r="V76" s="15"/>
      <c r="W76" s="15"/>
      <c r="X76" s="15"/>
      <c r="Y76" s="15"/>
      <c r="Z76" s="71"/>
    </row>
    <row r="77" spans="1:26">
      <c r="A77" s="16"/>
      <c r="B77" s="42"/>
      <c r="C77" s="16"/>
      <c r="D77" s="16"/>
      <c r="E77" s="16"/>
      <c r="F77" s="16"/>
      <c r="G77" s="21"/>
      <c r="H77" s="17"/>
      <c r="I77" s="17"/>
      <c r="J77" s="17"/>
      <c r="K77" s="17"/>
      <c r="L77" s="17"/>
      <c r="M77" s="17"/>
      <c r="N77" s="17"/>
      <c r="O77" s="16"/>
      <c r="P77" s="21"/>
      <c r="Q77" s="17"/>
      <c r="R77" s="17"/>
      <c r="S77" s="17"/>
      <c r="T77" s="16"/>
      <c r="U77" s="15"/>
      <c r="V77" s="15"/>
      <c r="W77" s="15"/>
      <c r="X77" s="15"/>
      <c r="Y77" s="15"/>
      <c r="Z77" s="71"/>
    </row>
    <row r="78" spans="1:26">
      <c r="A78" s="44" t="s">
        <v>118</v>
      </c>
      <c r="B78" s="42"/>
      <c r="C78" s="43"/>
      <c r="D78" s="16"/>
      <c r="E78" s="17"/>
      <c r="F78" s="17"/>
      <c r="G78" s="21"/>
      <c r="H78" s="17"/>
      <c r="I78" s="17"/>
      <c r="J78" s="17"/>
      <c r="K78" s="17"/>
      <c r="L78" s="17"/>
      <c r="M78" s="17"/>
      <c r="N78" s="17"/>
      <c r="O78" s="16"/>
      <c r="P78" s="21"/>
      <c r="Q78" s="17"/>
      <c r="R78" s="17"/>
      <c r="S78" s="17"/>
      <c r="T78" s="16"/>
      <c r="U78" s="15"/>
      <c r="V78" s="15"/>
      <c r="W78" s="15"/>
      <c r="X78" s="15"/>
      <c r="Y78" s="15"/>
      <c r="Z78" s="71"/>
    </row>
    <row r="79" spans="1:26">
      <c r="A79" s="44" t="s">
        <v>119</v>
      </c>
      <c r="B79" s="42"/>
      <c r="C79" s="16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6"/>
      <c r="P79" s="24"/>
      <c r="Q79" s="17"/>
      <c r="R79" s="17"/>
      <c r="S79" s="17"/>
      <c r="T79" s="16"/>
      <c r="U79" s="15"/>
      <c r="V79" s="15"/>
      <c r="W79" s="15"/>
      <c r="X79" s="15"/>
      <c r="Y79" s="15"/>
      <c r="Z79" s="71"/>
    </row>
    <row r="80" spans="1:26">
      <c r="A80" s="44" t="s">
        <v>120</v>
      </c>
      <c r="B80" s="42"/>
      <c r="C80" s="43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6"/>
      <c r="U80" s="15"/>
      <c r="V80" s="15"/>
      <c r="W80" s="15"/>
      <c r="X80" s="15"/>
      <c r="Y80" s="15"/>
      <c r="Z80" s="71"/>
    </row>
    <row r="81" spans="1:26">
      <c r="A81" s="44" t="s">
        <v>121</v>
      </c>
      <c r="B81" s="16"/>
      <c r="C81" s="16"/>
      <c r="D81" s="16"/>
      <c r="E81" s="16"/>
      <c r="F81" s="16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6"/>
      <c r="U81" s="15"/>
      <c r="V81" s="15"/>
      <c r="W81" s="15"/>
      <c r="X81" s="15"/>
      <c r="Y81" s="15"/>
      <c r="Z81" s="71"/>
    </row>
    <row r="82" spans="1:26">
      <c r="A82" s="44" t="s">
        <v>122</v>
      </c>
      <c r="B82" s="16"/>
      <c r="C82" s="16"/>
      <c r="D82" s="16"/>
      <c r="E82" s="16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6"/>
      <c r="U82" s="15"/>
      <c r="V82" s="15"/>
      <c r="W82" s="15"/>
      <c r="X82" s="15"/>
      <c r="Y82" s="15"/>
      <c r="Z82" s="71"/>
    </row>
    <row r="83" spans="1:26">
      <c r="A83" s="44" t="s">
        <v>123</v>
      </c>
      <c r="B83" s="16"/>
      <c r="C83" s="43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6"/>
      <c r="U83" s="15"/>
      <c r="V83" s="15"/>
      <c r="W83" s="15"/>
      <c r="X83" s="15"/>
      <c r="Y83" s="15"/>
      <c r="Z83" s="71"/>
    </row>
    <row r="84" spans="1:26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72"/>
    </row>
    <row r="85" spans="1:2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73"/>
    </row>
    <row r="86" spans="1:2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73"/>
    </row>
    <row r="87" spans="1:2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73"/>
    </row>
    <row r="88" spans="1:2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73"/>
    </row>
    <row r="89" spans="1:2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73"/>
    </row>
    <row r="90" spans="1:2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73"/>
    </row>
    <row r="91" spans="1:26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72"/>
    </row>
  </sheetData>
  <mergeCells count="3">
    <mergeCell ref="E1:H1"/>
    <mergeCell ref="I1:N1"/>
    <mergeCell ref="O1:X1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8" workbookViewId="0">
      <selection activeCell="D35" sqref="D35"/>
    </sheetView>
  </sheetViews>
  <sheetFormatPr defaultRowHeight="15"/>
  <cols>
    <col min="1" max="1" width="20.140625" style="69" customWidth="1"/>
    <col min="2" max="2" width="13.140625" style="69" customWidth="1"/>
    <col min="3" max="3" width="14.28515625" style="69" customWidth="1"/>
    <col min="4" max="4" width="16.28515625" style="69" customWidth="1"/>
    <col min="5" max="5" width="12.140625" style="69" customWidth="1"/>
    <col min="6" max="16384" width="9.140625" style="69"/>
  </cols>
  <sheetData>
    <row r="1" spans="1:5" s="70" customFormat="1">
      <c r="A1" s="70" t="s">
        <v>191</v>
      </c>
    </row>
    <row r="2" spans="1:5" s="70" customFormat="1">
      <c r="B2" s="70" t="s">
        <v>185</v>
      </c>
      <c r="C2" s="70" t="s">
        <v>188</v>
      </c>
      <c r="D2" s="70" t="s">
        <v>184</v>
      </c>
      <c r="E2" s="70" t="s">
        <v>186</v>
      </c>
    </row>
    <row r="3" spans="1:5" s="70" customFormat="1">
      <c r="B3" s="70" t="s">
        <v>189</v>
      </c>
      <c r="C3" s="70" t="s">
        <v>183</v>
      </c>
      <c r="D3" s="70" t="s">
        <v>190</v>
      </c>
      <c r="E3" s="70" t="s">
        <v>187</v>
      </c>
    </row>
    <row r="4" spans="1:5" s="70" customFormat="1">
      <c r="A4" s="70" t="s">
        <v>6</v>
      </c>
    </row>
    <row r="5" spans="1:5">
      <c r="A5" s="69" t="s">
        <v>7</v>
      </c>
      <c r="B5" s="69">
        <v>7500</v>
      </c>
      <c r="C5" s="69">
        <v>7500</v>
      </c>
      <c r="D5" s="69">
        <v>7500</v>
      </c>
      <c r="E5" s="69">
        <v>7500</v>
      </c>
    </row>
    <row r="6" spans="1:5">
      <c r="A6" s="69" t="s">
        <v>8</v>
      </c>
      <c r="B6" s="69">
        <v>1214.56</v>
      </c>
      <c r="C6" s="69">
        <v>121.99</v>
      </c>
      <c r="D6" s="69">
        <v>121.99</v>
      </c>
      <c r="E6" s="69">
        <v>44.5</v>
      </c>
    </row>
    <row r="7" spans="1:5">
      <c r="A7" s="69" t="s">
        <v>9</v>
      </c>
      <c r="B7" s="69">
        <v>0</v>
      </c>
    </row>
    <row r="8" spans="1:5">
      <c r="A8" s="69" t="s">
        <v>10</v>
      </c>
      <c r="B8" s="69">
        <v>0</v>
      </c>
      <c r="D8" s="69">
        <v>0</v>
      </c>
    </row>
    <row r="9" spans="1:5" s="70" customFormat="1">
      <c r="A9" s="70" t="s">
        <v>11</v>
      </c>
      <c r="B9" s="70">
        <f>SUM(B5:B8)</f>
        <v>8714.56</v>
      </c>
      <c r="C9" s="70">
        <f t="shared" ref="C9:E9" si="0">SUM(C5:C8)</f>
        <v>7621.99</v>
      </c>
      <c r="D9" s="70">
        <f t="shared" si="0"/>
        <v>7621.99</v>
      </c>
      <c r="E9" s="70">
        <f t="shared" si="0"/>
        <v>7544.5</v>
      </c>
    </row>
    <row r="11" spans="1:5" s="70" customFormat="1">
      <c r="A11" s="70" t="s">
        <v>12</v>
      </c>
    </row>
    <row r="12" spans="1:5">
      <c r="A12" s="69" t="s">
        <v>13</v>
      </c>
    </row>
    <row r="13" spans="1:5">
      <c r="A13" s="69" t="s">
        <v>14</v>
      </c>
      <c r="B13" s="69">
        <v>2542.38</v>
      </c>
      <c r="C13" s="69">
        <v>2091.75</v>
      </c>
      <c r="D13" s="69">
        <v>3231.47</v>
      </c>
      <c r="E13" s="69">
        <v>3450</v>
      </c>
    </row>
    <row r="14" spans="1:5">
      <c r="A14" s="69" t="s">
        <v>15</v>
      </c>
      <c r="B14" s="69">
        <v>877.72</v>
      </c>
      <c r="C14" s="69">
        <v>134</v>
      </c>
      <c r="D14" s="69">
        <v>190</v>
      </c>
      <c r="E14" s="69">
        <v>210</v>
      </c>
    </row>
    <row r="15" spans="1:5">
      <c r="A15" s="69" t="s">
        <v>16</v>
      </c>
      <c r="B15" s="69">
        <v>321.60000000000002</v>
      </c>
      <c r="C15" s="69">
        <v>151.19999999999999</v>
      </c>
      <c r="D15" s="69">
        <v>259.2</v>
      </c>
      <c r="E15" s="69">
        <v>260</v>
      </c>
    </row>
    <row r="16" spans="1:5">
      <c r="A16" s="69" t="s">
        <v>17</v>
      </c>
      <c r="B16" s="69">
        <v>60</v>
      </c>
      <c r="C16" s="69">
        <v>13.34</v>
      </c>
      <c r="D16" s="69">
        <v>20</v>
      </c>
      <c r="E16" s="69">
        <v>20</v>
      </c>
    </row>
    <row r="17" spans="1:5">
      <c r="A17" s="69" t="s">
        <v>18</v>
      </c>
      <c r="B17" s="69">
        <v>0</v>
      </c>
      <c r="D17" s="69">
        <v>0</v>
      </c>
      <c r="E17" s="69">
        <v>0</v>
      </c>
    </row>
    <row r="18" spans="1:5">
      <c r="A18" s="69" t="s">
        <v>19</v>
      </c>
      <c r="B18" s="69">
        <v>10</v>
      </c>
      <c r="E18" s="69">
        <v>0</v>
      </c>
    </row>
    <row r="19" spans="1:5" s="70" customFormat="1">
      <c r="A19" s="70" t="s">
        <v>20</v>
      </c>
      <c r="B19" s="70">
        <f>SUM(B13:B18)</f>
        <v>3811.7000000000003</v>
      </c>
      <c r="C19" s="70">
        <f t="shared" ref="C19:E19" si="1">SUM(C13:C18)</f>
        <v>2390.29</v>
      </c>
      <c r="D19" s="70">
        <f t="shared" si="1"/>
        <v>3700.6699999999996</v>
      </c>
      <c r="E19" s="70">
        <f t="shared" si="1"/>
        <v>3940</v>
      </c>
    </row>
    <row r="20" spans="1:5" s="70" customFormat="1"/>
    <row r="21" spans="1:5">
      <c r="A21" s="69" t="s">
        <v>21</v>
      </c>
    </row>
    <row r="22" spans="1:5">
      <c r="A22" s="69" t="s">
        <v>22</v>
      </c>
      <c r="B22" s="69">
        <v>116.3</v>
      </c>
      <c r="C22" s="69">
        <v>0</v>
      </c>
      <c r="D22" s="69">
        <v>0</v>
      </c>
      <c r="E22" s="69">
        <v>30</v>
      </c>
    </row>
    <row r="23" spans="1:5">
      <c r="A23" s="69" t="s">
        <v>23</v>
      </c>
      <c r="B23" s="69">
        <v>37.049999999999997</v>
      </c>
      <c r="C23" s="69">
        <v>16.149999999999999</v>
      </c>
      <c r="D23" s="69">
        <v>25</v>
      </c>
      <c r="E23" s="69">
        <v>50</v>
      </c>
    </row>
    <row r="24" spans="1:5">
      <c r="A24" s="69" t="s">
        <v>24</v>
      </c>
      <c r="B24" s="69">
        <v>495.68</v>
      </c>
      <c r="C24" s="69">
        <v>0</v>
      </c>
      <c r="D24" s="69">
        <v>0</v>
      </c>
      <c r="E24" s="69">
        <v>0</v>
      </c>
    </row>
    <row r="25" spans="1:5">
      <c r="A25" s="69" t="s">
        <v>25</v>
      </c>
      <c r="B25" s="69">
        <v>117.5</v>
      </c>
      <c r="C25" s="69">
        <v>7</v>
      </c>
      <c r="D25" s="69">
        <v>130</v>
      </c>
      <c r="E25" s="69">
        <v>130</v>
      </c>
    </row>
    <row r="26" spans="1:5">
      <c r="A26" s="69" t="s">
        <v>26</v>
      </c>
      <c r="B26" s="69">
        <v>164.55</v>
      </c>
      <c r="C26" s="69">
        <v>79.44</v>
      </c>
      <c r="D26" s="69">
        <v>79.44</v>
      </c>
      <c r="E26" s="69">
        <v>90</v>
      </c>
    </row>
    <row r="27" spans="1:5">
      <c r="A27" s="69" t="s">
        <v>27</v>
      </c>
      <c r="B27" s="69">
        <v>100</v>
      </c>
      <c r="C27" s="69">
        <v>50</v>
      </c>
      <c r="D27" s="69">
        <v>150</v>
      </c>
      <c r="E27" s="69">
        <v>150</v>
      </c>
    </row>
    <row r="28" spans="1:5">
      <c r="A28" s="69" t="s">
        <v>28</v>
      </c>
      <c r="B28" s="69">
        <v>209.04</v>
      </c>
      <c r="C28" s="69">
        <v>215.93</v>
      </c>
      <c r="D28" s="69">
        <v>215.93</v>
      </c>
      <c r="E28" s="69">
        <v>230</v>
      </c>
    </row>
    <row r="29" spans="1:5">
      <c r="A29" s="69" t="s">
        <v>29</v>
      </c>
      <c r="B29" s="69">
        <v>120</v>
      </c>
      <c r="C29" s="69">
        <v>0</v>
      </c>
      <c r="D29" s="69">
        <v>0</v>
      </c>
      <c r="E29" s="69">
        <v>0</v>
      </c>
    </row>
    <row r="30" spans="1:5">
      <c r="A30" s="69" t="s">
        <v>30</v>
      </c>
      <c r="B30" s="69">
        <v>2.0499999999999998</v>
      </c>
      <c r="C30" s="69">
        <v>13.2</v>
      </c>
      <c r="D30" s="69">
        <v>20</v>
      </c>
      <c r="E30" s="69">
        <v>30</v>
      </c>
    </row>
    <row r="31" spans="1:5">
      <c r="A31" s="69" t="s">
        <v>8</v>
      </c>
      <c r="B31" s="69">
        <v>70</v>
      </c>
      <c r="C31" s="69">
        <v>0</v>
      </c>
      <c r="D31" s="69">
        <v>0</v>
      </c>
      <c r="E31" s="69">
        <v>0</v>
      </c>
    </row>
    <row r="32" spans="1:5">
      <c r="A32" s="69" t="s">
        <v>32</v>
      </c>
      <c r="B32" s="69">
        <v>0</v>
      </c>
      <c r="C32" s="69">
        <v>0</v>
      </c>
      <c r="D32" s="69">
        <v>200</v>
      </c>
      <c r="E32" s="69">
        <v>200</v>
      </c>
    </row>
    <row r="33" spans="1:5">
      <c r="A33" s="69" t="s">
        <v>193</v>
      </c>
      <c r="D33" s="69">
        <v>1923.95</v>
      </c>
      <c r="E33" s="69">
        <v>1000</v>
      </c>
    </row>
    <row r="34" spans="1:5">
      <c r="A34" s="69" t="s">
        <v>192</v>
      </c>
      <c r="C34" s="69">
        <v>1166.67</v>
      </c>
      <c r="D34" s="69">
        <v>1166.67</v>
      </c>
    </row>
    <row r="35" spans="1:5" s="70" customFormat="1">
      <c r="A35" s="70" t="s">
        <v>20</v>
      </c>
      <c r="B35" s="70">
        <f>SUM(B22:B34)</f>
        <v>1432.1699999999998</v>
      </c>
      <c r="C35" s="70">
        <f>SUM(C22:C34)</f>
        <v>1548.39</v>
      </c>
      <c r="D35" s="70">
        <f t="shared" ref="D35" si="2">SUM(D22:D34)</f>
        <v>3910.9900000000002</v>
      </c>
      <c r="E35" s="70">
        <f t="shared" ref="E35" si="3">SUM(E22:E34)</f>
        <v>1910</v>
      </c>
    </row>
    <row r="37" spans="1:5" s="70" customFormat="1">
      <c r="A37" s="70" t="s">
        <v>34</v>
      </c>
      <c r="B37" s="70">
        <f>SUM(B19+B35)</f>
        <v>5243.87</v>
      </c>
      <c r="C37" s="70">
        <f t="shared" ref="C37:E37" si="4">SUM(C19+C35)</f>
        <v>3938.6800000000003</v>
      </c>
      <c r="D37" s="70">
        <f t="shared" si="4"/>
        <v>7611.66</v>
      </c>
      <c r="E37" s="70">
        <f t="shared" si="4"/>
        <v>5850</v>
      </c>
    </row>
    <row r="38" spans="1:5" ht="14.25" customHeight="1"/>
    <row r="39" spans="1:5" s="70" customFormat="1">
      <c r="A39" s="70" t="s">
        <v>194</v>
      </c>
      <c r="B39" s="70">
        <v>5118.43</v>
      </c>
    </row>
    <row r="40" spans="1:5" s="70" customFormat="1">
      <c r="A40" s="70" t="s">
        <v>195</v>
      </c>
      <c r="B40" s="70">
        <f>SUM(B39+D9-D37)</f>
        <v>5128.76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18" workbookViewId="0">
      <selection activeCell="C42" sqref="C42"/>
    </sheetView>
  </sheetViews>
  <sheetFormatPr defaultColWidth="12" defaultRowHeight="12.75"/>
  <cols>
    <col min="1" max="1" width="20.7109375" style="4" customWidth="1"/>
    <col min="2" max="3" width="13.7109375" style="2" customWidth="1"/>
    <col min="4" max="16384" width="12" style="4"/>
  </cols>
  <sheetData>
    <row r="1" spans="1:4" ht="21.4" customHeight="1">
      <c r="A1" s="7" t="s">
        <v>216</v>
      </c>
    </row>
    <row r="2" spans="1:4" ht="21.4" customHeight="1">
      <c r="A2" s="7" t="s">
        <v>215</v>
      </c>
    </row>
    <row r="3" spans="1:4" ht="21.4" customHeight="1">
      <c r="A3" s="7"/>
    </row>
    <row r="4" spans="1:4" s="7" customFormat="1" ht="16.350000000000001" customHeight="1">
      <c r="B4" s="5"/>
      <c r="C4" s="5"/>
    </row>
    <row r="5" spans="1:4" ht="15.4" customHeight="1">
      <c r="B5" s="5" t="s">
        <v>4</v>
      </c>
      <c r="C5" s="5" t="s">
        <v>5</v>
      </c>
    </row>
    <row r="6" spans="1:4" ht="15.4" customHeight="1">
      <c r="A6" s="7" t="s">
        <v>6</v>
      </c>
    </row>
    <row r="7" spans="1:4" ht="12.75" customHeight="1">
      <c r="A7" s="4" t="s">
        <v>7</v>
      </c>
      <c r="B7" s="2">
        <v>7500</v>
      </c>
      <c r="C7" s="2">
        <v>7500</v>
      </c>
    </row>
    <row r="8" spans="1:4" ht="12.75" customHeight="1">
      <c r="A8" s="4" t="s">
        <v>8</v>
      </c>
      <c r="B8" s="2">
        <v>1214.56</v>
      </c>
      <c r="C8" s="2">
        <v>121.99</v>
      </c>
      <c r="D8" s="4" t="s">
        <v>217</v>
      </c>
    </row>
    <row r="9" spans="1:4" ht="12.75" customHeight="1">
      <c r="A9" s="4" t="s">
        <v>9</v>
      </c>
      <c r="B9" s="2">
        <v>0</v>
      </c>
    </row>
    <row r="10" spans="1:4" ht="12.75" customHeight="1">
      <c r="A10" s="4" t="s">
        <v>10</v>
      </c>
      <c r="B10" s="2">
        <v>0</v>
      </c>
    </row>
    <row r="11" spans="1:4" ht="15.4" customHeight="1">
      <c r="A11" s="8" t="s">
        <v>11</v>
      </c>
      <c r="B11" s="9">
        <f t="shared" ref="B11:C11" si="0">SUM(B7:B10)</f>
        <v>8714.56</v>
      </c>
      <c r="C11" s="9">
        <f t="shared" si="0"/>
        <v>7621.99</v>
      </c>
    </row>
    <row r="13" spans="1:4" ht="15.4" customHeight="1">
      <c r="A13" s="7" t="s">
        <v>12</v>
      </c>
    </row>
    <row r="14" spans="1:4" ht="15.4" customHeight="1">
      <c r="A14" s="7" t="s">
        <v>13</v>
      </c>
    </row>
    <row r="15" spans="1:4" ht="12.75" customHeight="1">
      <c r="A15" s="4" t="s">
        <v>14</v>
      </c>
      <c r="B15" s="2">
        <v>2542.38</v>
      </c>
      <c r="C15" s="2">
        <v>3232.07</v>
      </c>
      <c r="D15" s="4" t="s">
        <v>218</v>
      </c>
    </row>
    <row r="16" spans="1:4" ht="12.75" customHeight="1">
      <c r="A16" s="4" t="s">
        <v>15</v>
      </c>
      <c r="B16" s="2">
        <v>877.72</v>
      </c>
      <c r="C16" s="2">
        <v>134</v>
      </c>
      <c r="D16" s="4" t="s">
        <v>219</v>
      </c>
    </row>
    <row r="17" spans="1:4" ht="12.75" customHeight="1">
      <c r="A17" s="4" t="s">
        <v>16</v>
      </c>
      <c r="B17" s="2">
        <v>321.60000000000002</v>
      </c>
      <c r="C17" s="2">
        <v>237.6</v>
      </c>
      <c r="D17" s="4" t="s">
        <v>220</v>
      </c>
    </row>
    <row r="18" spans="1:4" ht="12.75" customHeight="1">
      <c r="A18" s="4" t="s">
        <v>17</v>
      </c>
      <c r="B18" s="2">
        <v>60</v>
      </c>
      <c r="C18" s="2">
        <v>19.66</v>
      </c>
      <c r="D18" s="4" t="s">
        <v>221</v>
      </c>
    </row>
    <row r="19" spans="1:4" ht="12.75" customHeight="1">
      <c r="A19" s="4" t="s">
        <v>18</v>
      </c>
      <c r="B19" s="2">
        <v>0</v>
      </c>
      <c r="C19" s="2">
        <v>0</v>
      </c>
    </row>
    <row r="20" spans="1:4" ht="12.75" customHeight="1">
      <c r="A20" s="4" t="s">
        <v>19</v>
      </c>
      <c r="B20" s="2">
        <v>10</v>
      </c>
      <c r="C20" s="2">
        <v>0</v>
      </c>
      <c r="D20" s="4" t="s">
        <v>222</v>
      </c>
    </row>
    <row r="21" spans="1:4" ht="15.4" customHeight="1">
      <c r="A21" s="10" t="s">
        <v>20</v>
      </c>
      <c r="B21" s="11">
        <f t="shared" ref="B21:C21" si="1">SUM(B15:B20)</f>
        <v>3811.7000000000003</v>
      </c>
      <c r="C21" s="11">
        <f t="shared" si="1"/>
        <v>3623.33</v>
      </c>
    </row>
    <row r="22" spans="1:4" ht="15.4" customHeight="1">
      <c r="A22" s="7" t="s">
        <v>21</v>
      </c>
    </row>
    <row r="23" spans="1:4" ht="12.75" customHeight="1">
      <c r="A23" s="4" t="s">
        <v>22</v>
      </c>
      <c r="B23" s="2">
        <v>116.3</v>
      </c>
      <c r="C23" s="2">
        <v>0</v>
      </c>
      <c r="D23" s="4" t="s">
        <v>223</v>
      </c>
    </row>
    <row r="24" spans="1:4" ht="12.75" customHeight="1">
      <c r="A24" s="4" t="s">
        <v>23</v>
      </c>
      <c r="B24" s="2">
        <v>37.049999999999997</v>
      </c>
      <c r="C24" s="2">
        <v>37.56</v>
      </c>
    </row>
    <row r="25" spans="1:4" ht="12.75" customHeight="1">
      <c r="A25" s="4" t="s">
        <v>24</v>
      </c>
      <c r="B25" s="2">
        <v>495.68</v>
      </c>
      <c r="C25" s="2">
        <v>0</v>
      </c>
      <c r="D25" s="4" t="s">
        <v>224</v>
      </c>
    </row>
    <row r="26" spans="1:4" ht="12.75" customHeight="1">
      <c r="A26" s="4" t="s">
        <v>25</v>
      </c>
      <c r="B26" s="2">
        <v>117.5</v>
      </c>
      <c r="C26" s="2">
        <v>97</v>
      </c>
    </row>
    <row r="27" spans="1:4" ht="12.75" customHeight="1">
      <c r="A27" s="4" t="s">
        <v>26</v>
      </c>
      <c r="B27" s="2">
        <v>164.55</v>
      </c>
      <c r="C27" s="2">
        <v>79.44</v>
      </c>
      <c r="D27" s="4" t="s">
        <v>225</v>
      </c>
    </row>
    <row r="28" spans="1:4" ht="12.75" customHeight="1">
      <c r="A28" s="4" t="s">
        <v>27</v>
      </c>
      <c r="B28" s="2">
        <v>100</v>
      </c>
      <c r="C28" s="2">
        <v>250</v>
      </c>
      <c r="D28" s="4" t="s">
        <v>226</v>
      </c>
    </row>
    <row r="29" spans="1:4" ht="12.75" customHeight="1">
      <c r="A29" s="4" t="s">
        <v>28</v>
      </c>
      <c r="B29" s="2">
        <v>209.04</v>
      </c>
      <c r="C29" s="2">
        <v>215.93</v>
      </c>
    </row>
    <row r="30" spans="1:4" ht="12.75" customHeight="1">
      <c r="A30" s="4" t="s">
        <v>29</v>
      </c>
      <c r="B30" s="2">
        <v>120</v>
      </c>
      <c r="C30" s="2">
        <v>0</v>
      </c>
      <c r="D30" s="4" t="s">
        <v>227</v>
      </c>
    </row>
    <row r="31" spans="1:4" ht="12.75" customHeight="1">
      <c r="A31" s="4" t="s">
        <v>30</v>
      </c>
      <c r="B31" s="2">
        <v>2.0499999999999998</v>
      </c>
      <c r="C31" s="2">
        <v>14.3</v>
      </c>
      <c r="D31" s="4" t="s">
        <v>228</v>
      </c>
    </row>
    <row r="32" spans="1:4" ht="12.75" customHeight="1">
      <c r="A32" s="4" t="s">
        <v>8</v>
      </c>
      <c r="B32" s="2">
        <v>70</v>
      </c>
      <c r="C32" s="2">
        <v>103.6</v>
      </c>
      <c r="D32" s="4" t="s">
        <v>231</v>
      </c>
    </row>
    <row r="33" spans="1:4" ht="12.75" customHeight="1">
      <c r="A33" s="4" t="s">
        <v>31</v>
      </c>
      <c r="C33" s="2">
        <v>1879.45</v>
      </c>
      <c r="D33" s="4" t="s">
        <v>229</v>
      </c>
    </row>
    <row r="34" spans="1:4" ht="12.75" customHeight="1">
      <c r="A34" s="4" t="s">
        <v>32</v>
      </c>
      <c r="B34" s="2">
        <v>0</v>
      </c>
    </row>
    <row r="35" spans="1:4" ht="12.75" customHeight="1">
      <c r="A35" s="4" t="s">
        <v>33</v>
      </c>
      <c r="C35" s="2">
        <v>1211.17</v>
      </c>
      <c r="D35" s="4" t="s">
        <v>230</v>
      </c>
    </row>
    <row r="36" spans="1:4" ht="15.4" customHeight="1">
      <c r="A36" s="10" t="s">
        <v>20</v>
      </c>
      <c r="B36" s="11">
        <f>SUM(B23:B32)</f>
        <v>1432.1699999999998</v>
      </c>
      <c r="C36" s="11">
        <f>SUM(C23:C35)</f>
        <v>3888.4500000000003</v>
      </c>
    </row>
    <row r="37" spans="1:4" ht="15.4" customHeight="1"/>
    <row r="38" spans="1:4" ht="15.4" customHeight="1">
      <c r="A38" s="8" t="s">
        <v>34</v>
      </c>
      <c r="B38" s="9">
        <f>SUM(B21+B36)</f>
        <v>5243.87</v>
      </c>
      <c r="C38" s="9">
        <f t="shared" ref="C38" si="2">SUM(C21+C36)</f>
        <v>7511.7800000000007</v>
      </c>
    </row>
    <row r="40" spans="1:4" ht="15.4" customHeight="1">
      <c r="A40" s="4" t="s">
        <v>35</v>
      </c>
      <c r="B40" s="2">
        <f>B11-B38</f>
        <v>3470.6899999999996</v>
      </c>
    </row>
    <row r="41" spans="1:4" ht="15.4" customHeight="1">
      <c r="A41" s="4" t="s">
        <v>36</v>
      </c>
      <c r="B41" s="2">
        <f>B40</f>
        <v>3470.6899999999996</v>
      </c>
    </row>
    <row r="50" spans="3:3">
      <c r="C50" s="7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 Bank Rec</vt:lpstr>
      <vt:lpstr>Comp &amp; Projection</vt:lpstr>
      <vt:lpstr>Cash Flow</vt:lpstr>
      <vt:lpstr>Rec &amp; Payments</vt:lpstr>
      <vt:lpstr>Budget 2017 2018</vt:lpstr>
      <vt:lpstr>VARIANCES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</cp:lastModifiedBy>
  <cp:lastPrinted>2017-03-24T17:45:04Z</cp:lastPrinted>
  <dcterms:created xsi:type="dcterms:W3CDTF">2017-02-06T15:37:12Z</dcterms:created>
  <dcterms:modified xsi:type="dcterms:W3CDTF">2017-03-24T17:47:14Z</dcterms:modified>
</cp:coreProperties>
</file>