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ire\Documents\Tarset\Finance 2017 18\"/>
    </mc:Choice>
  </mc:AlternateContent>
  <xr:revisionPtr revIDLastSave="0" documentId="10_ncr:8100000_{F2B863E5-3767-412D-8829-630882C261D9}" xr6:coauthVersionLast="32" xr6:coauthVersionMax="32" xr10:uidLastSave="{00000000-0000-0000-0000-000000000000}"/>
  <bookViews>
    <workbookView xWindow="120" yWindow="135" windowWidth="20115" windowHeight="7935" activeTab="3" xr2:uid="{00000000-000D-0000-FFFF-FFFF00000000}"/>
  </bookViews>
  <sheets>
    <sheet name="March Bank Rec" sheetId="3" r:id="rId1"/>
    <sheet name="Comp &amp; Projection" sheetId="1" r:id="rId2"/>
    <sheet name="Rec &amp; Payments" sheetId="4" r:id="rId3"/>
    <sheet name="VARIANCES 2018" sheetId="8" r:id="rId4"/>
  </sheets>
  <calcPr calcId="162913"/>
</workbook>
</file>

<file path=xl/calcChain.xml><?xml version="1.0" encoding="utf-8"?>
<calcChain xmlns="http://schemas.openxmlformats.org/spreadsheetml/2006/main">
  <c r="C11" i="8" l="1"/>
  <c r="C36" i="8"/>
  <c r="C21" i="8"/>
  <c r="B36" i="1"/>
  <c r="C38" i="8" l="1"/>
  <c r="D31" i="1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D43" i="4"/>
  <c r="F16" i="1" l="1"/>
  <c r="F31" i="1"/>
  <c r="E31" i="1"/>
  <c r="E16" i="1"/>
  <c r="E7" i="1"/>
  <c r="F7" i="1"/>
  <c r="F33" i="1" l="1"/>
  <c r="E33" i="1"/>
  <c r="D24" i="3"/>
  <c r="D16" i="3" l="1"/>
  <c r="D28" i="3" s="1"/>
  <c r="C31" i="1" l="1"/>
  <c r="D7" i="1" l="1"/>
  <c r="D16" i="1"/>
  <c r="D33" i="1" l="1"/>
  <c r="B36" i="8"/>
  <c r="B21" i="8"/>
  <c r="B11" i="8"/>
  <c r="B38" i="8" l="1"/>
  <c r="D9" i="3"/>
  <c r="D29" i="3" l="1"/>
  <c r="D27" i="3"/>
  <c r="D15" i="4"/>
  <c r="D47" i="4" s="1"/>
  <c r="E15" i="4"/>
  <c r="F15" i="4"/>
  <c r="D46" i="4"/>
  <c r="B31" i="1"/>
  <c r="C16" i="1"/>
  <c r="B16" i="1"/>
  <c r="C7" i="1"/>
  <c r="B7" i="1"/>
  <c r="D36" i="3" l="1"/>
  <c r="D30" i="3"/>
  <c r="D32" i="3" s="1"/>
  <c r="B33" i="1"/>
  <c r="C33" i="1"/>
  <c r="D49" i="4"/>
  <c r="D60" i="4" s="1"/>
  <c r="D5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1" authorId="0" shapeId="0" xr:uid="{00000000-0006-0000-0100-000001000000}">
      <text/>
    </comment>
  </commentList>
</comments>
</file>

<file path=xl/sharedStrings.xml><?xml version="1.0" encoding="utf-8"?>
<sst xmlns="http://schemas.openxmlformats.org/spreadsheetml/2006/main" count="252" uniqueCount="156">
  <si>
    <t>Precept Comparison &amp; Projection</t>
  </si>
  <si>
    <t>2016-2017</t>
  </si>
  <si>
    <t>RECEIPTS</t>
  </si>
  <si>
    <t>Precept</t>
  </si>
  <si>
    <t>Other</t>
  </si>
  <si>
    <t>Grants</t>
  </si>
  <si>
    <t>Sale of Assets</t>
  </si>
  <si>
    <t>TOTAL INCOME</t>
  </si>
  <si>
    <t>EXPENDITURE</t>
  </si>
  <si>
    <t>Staff costs</t>
  </si>
  <si>
    <t>Salary</t>
  </si>
  <si>
    <t>HMRC</t>
  </si>
  <si>
    <t>Mileage</t>
  </si>
  <si>
    <t>Telephone</t>
  </si>
  <si>
    <t>Accountant PAYE</t>
  </si>
  <si>
    <t>Training/Confer</t>
  </si>
  <si>
    <t>Sub Total</t>
  </si>
  <si>
    <t>General Expenses</t>
  </si>
  <si>
    <t>Advertising</t>
  </si>
  <si>
    <t>Stationery</t>
  </si>
  <si>
    <t>Skip/litter</t>
  </si>
  <si>
    <t>Village Hall Hire</t>
  </si>
  <si>
    <t>Subscriptions</t>
  </si>
  <si>
    <t>Donations</t>
  </si>
  <si>
    <t>Insurance</t>
  </si>
  <si>
    <t>BDO</t>
  </si>
  <si>
    <t>Postage</t>
  </si>
  <si>
    <t>By-election</t>
  </si>
  <si>
    <t>Depreciation/contigency</t>
  </si>
  <si>
    <t>VAT</t>
  </si>
  <si>
    <t>TOTAL EXPENSES</t>
  </si>
  <si>
    <t>Totals</t>
  </si>
  <si>
    <t>Clerk Expenses</t>
  </si>
  <si>
    <t>PAYMENTS</t>
  </si>
  <si>
    <t>All Other</t>
  </si>
  <si>
    <t>HMRC PAYE</t>
  </si>
  <si>
    <t>Accounting</t>
  </si>
  <si>
    <t>Training/conf</t>
  </si>
  <si>
    <t>Vill Hall hire</t>
  </si>
  <si>
    <t>Subscript</t>
  </si>
  <si>
    <t>Date</t>
  </si>
  <si>
    <t>From</t>
  </si>
  <si>
    <t>Ref. No.</t>
  </si>
  <si>
    <t>NCC half yearly precept</t>
  </si>
  <si>
    <t>3267720</t>
  </si>
  <si>
    <t>By</t>
  </si>
  <si>
    <t>Reconcilliation</t>
  </si>
  <si>
    <t>Opening Balance</t>
  </si>
  <si>
    <t>Plus Receipts</t>
  </si>
  <si>
    <t>Less Expenditure</t>
  </si>
  <si>
    <t>Current Balance</t>
  </si>
  <si>
    <t>Represented by Cash at Bank(Lloyds TSB Current Account)</t>
  </si>
  <si>
    <t>Add Outstanding Pay-Ins</t>
  </si>
  <si>
    <t>Less Outstanding Cheques(Accruals)</t>
  </si>
  <si>
    <t>Accounting Balance Forward</t>
  </si>
  <si>
    <t>I certify that these accounts present fairly the financial position of the Council, are</t>
  </si>
  <si>
    <t>consistent with the underlying financial records, and have been prepared on a</t>
  </si>
  <si>
    <t>receipt and payments basis. Signed:........................................................................</t>
  </si>
  <si>
    <t>I confirm that these accounts were approved by the Council and recorded as a</t>
  </si>
  <si>
    <t>council minute at the Parish Council meeting held on …......................................</t>
  </si>
  <si>
    <t xml:space="preserve"> Signed:...........................................................................................................................</t>
  </si>
  <si>
    <t>By-Election</t>
  </si>
  <si>
    <t>This paper seeks approval for the financial accounts</t>
  </si>
  <si>
    <t xml:space="preserve">Receipts and Payments Summary </t>
  </si>
  <si>
    <t>Unpresented cheques/on account</t>
  </si>
  <si>
    <t xml:space="preserve">Unallocated income:  </t>
  </si>
  <si>
    <t>To</t>
  </si>
  <si>
    <t>Reconciliation</t>
  </si>
  <si>
    <t>Less Outstanding Cheques/on account</t>
  </si>
  <si>
    <t xml:space="preserve">Budget </t>
  </si>
  <si>
    <t>2017-2018</t>
  </si>
  <si>
    <t>other</t>
  </si>
  <si>
    <t>Current Balance(Lloyds  Current Account)</t>
  </si>
  <si>
    <t>VARIANCES</t>
  </si>
  <si>
    <t>TARSET AND GREYSTEAD PARISH COUNCIL</t>
  </si>
  <si>
    <t>less Reclaimable VAT</t>
  </si>
  <si>
    <t>19.4.17</t>
  </si>
  <si>
    <t>As at March 31st</t>
  </si>
  <si>
    <t>As at</t>
  </si>
  <si>
    <t>Receipts and Payments Summary 1st April 2017- 31st March 2018</t>
  </si>
  <si>
    <t>Opening Bank Balance at Lloyds as at 01.04.17</t>
  </si>
  <si>
    <t>CM, March Salary/April Exp</t>
  </si>
  <si>
    <t>000558</t>
  </si>
  <si>
    <t>11.4.17</t>
  </si>
  <si>
    <t>28.4.17</t>
  </si>
  <si>
    <t>86232</t>
  </si>
  <si>
    <t>17.5.17</t>
  </si>
  <si>
    <t>NALC</t>
  </si>
  <si>
    <t>CM April Salary/May Exp</t>
  </si>
  <si>
    <t>000559</t>
  </si>
  <si>
    <t>000560</t>
  </si>
  <si>
    <t>AON</t>
  </si>
  <si>
    <t>000561</t>
  </si>
  <si>
    <t>21.6.17</t>
  </si>
  <si>
    <t>C Miller</t>
  </si>
  <si>
    <t>000562</t>
  </si>
  <si>
    <t>Ddebit</t>
  </si>
  <si>
    <t>19.7.17</t>
  </si>
  <si>
    <t>000563</t>
  </si>
  <si>
    <t>FINANCIAL REPORT</t>
  </si>
  <si>
    <t>20.9.17</t>
  </si>
  <si>
    <t>15.9.17</t>
  </si>
  <si>
    <t>000564</t>
  </si>
  <si>
    <t>000566</t>
  </si>
  <si>
    <t>13.9.17</t>
  </si>
  <si>
    <t>958033</t>
  </si>
  <si>
    <t>The Stephen Carey Fund</t>
  </si>
  <si>
    <t>000567</t>
  </si>
  <si>
    <t>18.10.17</t>
  </si>
  <si>
    <t>000568</t>
  </si>
  <si>
    <t>G Liddle</t>
  </si>
  <si>
    <t>000569</t>
  </si>
  <si>
    <t>Projection</t>
  </si>
  <si>
    <t>Budget</t>
  </si>
  <si>
    <t>2018-2019</t>
  </si>
  <si>
    <t>Orchard maintenance</t>
  </si>
  <si>
    <t>inc in expenses 2018-19</t>
  </si>
  <si>
    <t>inc in  above 2018-19</t>
  </si>
  <si>
    <t>Opening Bal 1/4/17</t>
  </si>
  <si>
    <t>inc in salary 2018-2019</t>
  </si>
  <si>
    <t>15.11.17</t>
  </si>
  <si>
    <t>000570</t>
  </si>
  <si>
    <t>Tynedale Hospice at Home</t>
  </si>
  <si>
    <t>000571</t>
  </si>
  <si>
    <t>20.12.17</t>
  </si>
  <si>
    <t>000572</t>
  </si>
  <si>
    <t>Tarset Village Hall</t>
  </si>
  <si>
    <t>000573</t>
  </si>
  <si>
    <t>27.12.17</t>
  </si>
  <si>
    <t>000574</t>
  </si>
  <si>
    <t>17.1.18</t>
  </si>
  <si>
    <t>000575</t>
  </si>
  <si>
    <t>22.1.18</t>
  </si>
  <si>
    <t>21.3.18</t>
  </si>
  <si>
    <t>Represented by Cash at Bank 31.03.18</t>
  </si>
  <si>
    <t>Accounting Balance Brought Forward 31.03.18</t>
  </si>
  <si>
    <t>20.3.18</t>
  </si>
  <si>
    <t>000576</t>
  </si>
  <si>
    <t>ACCOUNTS FOR THE YEAR ENDED 31st MARCH 2018</t>
  </si>
  <si>
    <t>Balance Brought Forward from 1st April 2018</t>
  </si>
  <si>
    <t>Yr Ending 31.03.18</t>
  </si>
  <si>
    <t>Accounting Balance Brought Forward from 28.02.18</t>
  </si>
  <si>
    <t>Current Bank Balance at Lloyds as at 28.02.18</t>
  </si>
  <si>
    <t>Clos Bal 31/3/18</t>
  </si>
  <si>
    <t>Council meeting bi-monthly from January 2018</t>
  </si>
  <si>
    <t>clerk's higher tax code</t>
  </si>
  <si>
    <t>less meetings being held</t>
  </si>
  <si>
    <t>increase in hire charge</t>
  </si>
  <si>
    <t>contribution to clerk's new lap-top y/e 31.3.17</t>
  </si>
  <si>
    <t>decrease in items posted</t>
  </si>
  <si>
    <t>no by-election 2018</t>
  </si>
  <si>
    <t>repayment of VAT y/e 31.3.17</t>
  </si>
  <si>
    <t>decrease in telephone calls y/e 31.3.18</t>
  </si>
  <si>
    <t>decrease in donations y/e 31.3.18</t>
  </si>
  <si>
    <t>,</t>
  </si>
  <si>
    <t>decrease in stationery purchased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</si>
</sst>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[$£-809]#,##0.00;[Red]\-[$£-809]#,##0.00"/>
    <numFmt numFmtId="165" formatCode="&quot; £&quot;#,##0.00\ ;&quot;-£&quot;#,##0.00\ ;&quot; £-&quot;#\ ;@\ 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8"/>
      <name val="Arial1"/>
    </font>
    <font>
      <sz val="10"/>
      <color indexed="8"/>
      <name val="Arial1"/>
    </font>
    <font>
      <b/>
      <sz val="10"/>
      <color indexed="8"/>
      <name val="Arial1"/>
    </font>
    <font>
      <sz val="10"/>
      <name val="Arial"/>
      <family val="2"/>
    </font>
    <font>
      <b/>
      <sz val="8"/>
      <color indexed="8"/>
      <name val="Calibri"/>
      <family val="2"/>
      <charset val="1"/>
    </font>
    <font>
      <sz val="10"/>
      <color indexed="8"/>
      <name val="Arial1"/>
      <charset val="1"/>
    </font>
    <font>
      <sz val="8"/>
      <name val="Calibri"/>
      <family val="2"/>
      <charset val="1"/>
    </font>
    <font>
      <sz val="8"/>
      <name val="Arial"/>
      <family val="2"/>
    </font>
    <font>
      <sz val="8"/>
      <color indexed="8"/>
      <name val="Calibri"/>
      <family val="2"/>
      <charset val="1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name val="Calibri"/>
      <family val="2"/>
      <charset val="1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165" fontId="8" fillId="0" borderId="0"/>
    <xf numFmtId="0" fontId="1" fillId="0" borderId="0"/>
  </cellStyleXfs>
  <cellXfs count="53">
    <xf numFmtId="0" fontId="0" fillId="0" borderId="0" xfId="0"/>
    <xf numFmtId="0" fontId="3" fillId="0" borderId="0" xfId="0" applyFont="1"/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Border="1"/>
    <xf numFmtId="164" fontId="5" fillId="0" borderId="1" xfId="0" applyNumberFormat="1" applyFont="1" applyBorder="1" applyAlignment="1">
      <alignment horizontal="left"/>
    </xf>
    <xf numFmtId="0" fontId="4" fillId="0" borderId="1" xfId="0" applyFont="1" applyBorder="1"/>
    <xf numFmtId="164" fontId="4" fillId="0" borderId="1" xfId="0" applyNumberFormat="1" applyFont="1" applyBorder="1" applyAlignment="1">
      <alignment horizontal="left"/>
    </xf>
    <xf numFmtId="164" fontId="7" fillId="0" borderId="0" xfId="1" applyNumberFormat="1" applyFont="1" applyAlignment="1">
      <alignment horizontal="left"/>
    </xf>
    <xf numFmtId="164" fontId="11" fillId="0" borderId="0" xfId="1" applyNumberFormat="1" applyFont="1" applyAlignment="1">
      <alignment horizontal="left"/>
    </xf>
    <xf numFmtId="164" fontId="13" fillId="0" borderId="0" xfId="1" applyNumberFormat="1" applyFont="1" applyAlignment="1">
      <alignment horizontal="left"/>
    </xf>
    <xf numFmtId="164" fontId="11" fillId="0" borderId="0" xfId="1" applyNumberFormat="1" applyFont="1" applyBorder="1" applyAlignment="1">
      <alignment horizontal="left"/>
    </xf>
    <xf numFmtId="164" fontId="7" fillId="0" borderId="0" xfId="1" applyNumberFormat="1" applyFont="1" applyBorder="1" applyAlignment="1">
      <alignment horizontal="left"/>
    </xf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164" fontId="9" fillId="0" borderId="0" xfId="1" applyNumberFormat="1" applyFont="1" applyBorder="1" applyAlignment="1">
      <alignment horizontal="left"/>
    </xf>
    <xf numFmtId="0" fontId="12" fillId="0" borderId="0" xfId="3" applyFont="1" applyAlignment="1">
      <alignment horizontal="left"/>
    </xf>
    <xf numFmtId="0" fontId="10" fillId="0" borderId="0" xfId="1" applyFont="1" applyAlignment="1">
      <alignment horizontal="left"/>
    </xf>
    <xf numFmtId="164" fontId="4" fillId="0" borderId="5" xfId="0" applyNumberFormat="1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49" fontId="7" fillId="0" borderId="0" xfId="1" applyNumberFormat="1" applyFont="1" applyAlignment="1">
      <alignment horizontal="left"/>
    </xf>
    <xf numFmtId="164" fontId="7" fillId="0" borderId="0" xfId="2" applyNumberFormat="1" applyFont="1" applyFill="1" applyBorder="1" applyAlignment="1" applyProtection="1">
      <alignment horizontal="left"/>
    </xf>
    <xf numFmtId="164" fontId="9" fillId="0" borderId="0" xfId="1" applyNumberFormat="1" applyFont="1" applyAlignment="1">
      <alignment horizontal="left"/>
    </xf>
    <xf numFmtId="49" fontId="11" fillId="0" borderId="0" xfId="1" applyNumberFormat="1" applyFont="1" applyAlignment="1">
      <alignment horizontal="left"/>
    </xf>
    <xf numFmtId="164" fontId="11" fillId="0" borderId="0" xfId="2" applyNumberFormat="1" applyFont="1" applyFill="1" applyBorder="1" applyAlignment="1" applyProtection="1">
      <alignment horizontal="left"/>
    </xf>
    <xf numFmtId="164" fontId="7" fillId="0" borderId="0" xfId="1" applyNumberFormat="1" applyFont="1" applyFill="1" applyBorder="1" applyAlignment="1">
      <alignment horizontal="left"/>
    </xf>
    <xf numFmtId="164" fontId="11" fillId="0" borderId="0" xfId="1" applyNumberFormat="1" applyFont="1" applyFill="1" applyAlignment="1">
      <alignment horizontal="left"/>
    </xf>
    <xf numFmtId="164" fontId="9" fillId="0" borderId="0" xfId="2" applyNumberFormat="1" applyFont="1" applyFill="1" applyBorder="1" applyAlignment="1" applyProtection="1">
      <alignment horizontal="left"/>
    </xf>
    <xf numFmtId="164" fontId="7" fillId="0" borderId="4" xfId="2" applyNumberFormat="1" applyFont="1" applyFill="1" applyBorder="1" applyAlignment="1" applyProtection="1">
      <alignment horizontal="left"/>
    </xf>
    <xf numFmtId="164" fontId="7" fillId="0" borderId="1" xfId="1" applyNumberFormat="1" applyFont="1" applyBorder="1" applyAlignment="1">
      <alignment horizontal="left"/>
    </xf>
    <xf numFmtId="164" fontId="14" fillId="0" borderId="0" xfId="1" applyNumberFormat="1" applyFont="1" applyAlignment="1">
      <alignment horizontal="left"/>
    </xf>
    <xf numFmtId="164" fontId="14" fillId="0" borderId="0" xfId="1" applyNumberFormat="1" applyFont="1" applyBorder="1" applyAlignment="1">
      <alignment horizontal="left"/>
    </xf>
    <xf numFmtId="0" fontId="15" fillId="0" borderId="0" xfId="1" applyFont="1" applyAlignment="1">
      <alignment horizontal="left"/>
    </xf>
    <xf numFmtId="49" fontId="13" fillId="0" borderId="0" xfId="1" applyNumberFormat="1" applyFont="1" applyAlignment="1">
      <alignment horizontal="left"/>
    </xf>
    <xf numFmtId="164" fontId="13" fillId="0" borderId="0" xfId="2" applyNumberFormat="1" applyFont="1" applyFill="1" applyBorder="1" applyAlignment="1" applyProtection="1">
      <alignment horizontal="left"/>
    </xf>
    <xf numFmtId="6" fontId="10" fillId="0" borderId="0" xfId="1" applyNumberFormat="1" applyFont="1" applyAlignment="1">
      <alignment horizontal="left"/>
    </xf>
    <xf numFmtId="164" fontId="9" fillId="0" borderId="0" xfId="1" applyNumberFormat="1" applyFont="1" applyFill="1" applyAlignment="1">
      <alignment horizontal="left"/>
    </xf>
    <xf numFmtId="0" fontId="9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165" fontId="11" fillId="0" borderId="0" xfId="2" applyFont="1" applyFill="1" applyBorder="1" applyAlignment="1" applyProtection="1">
      <alignment horizontal="left"/>
    </xf>
    <xf numFmtId="49" fontId="9" fillId="0" borderId="0" xfId="1" applyNumberFormat="1" applyFont="1" applyAlignment="1">
      <alignment horizontal="left"/>
    </xf>
    <xf numFmtId="49" fontId="11" fillId="0" borderId="0" xfId="1" applyNumberFormat="1" applyFont="1" applyBorder="1" applyAlignment="1">
      <alignment horizontal="left"/>
    </xf>
    <xf numFmtId="17" fontId="2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164" fontId="4" fillId="0" borderId="0" xfId="0" applyNumberFormat="1" applyFont="1" applyBorder="1" applyAlignment="1">
      <alignment horizontal="left"/>
    </xf>
    <xf numFmtId="164" fontId="7" fillId="0" borderId="2" xfId="1" applyNumberFormat="1" applyFont="1" applyBorder="1" applyAlignment="1">
      <alignment horizontal="left"/>
    </xf>
    <xf numFmtId="164" fontId="7" fillId="0" borderId="3" xfId="1" applyNumberFormat="1" applyFont="1" applyBorder="1" applyAlignment="1">
      <alignment horizontal="left" vertical="center"/>
    </xf>
  </cellXfs>
  <cellStyles count="4">
    <cellStyle name="Currency 2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opLeftCell="A28" zoomScale="85" zoomScaleNormal="85" workbookViewId="0">
      <selection activeCell="B32" sqref="B32"/>
    </sheetView>
  </sheetViews>
  <sheetFormatPr defaultRowHeight="15"/>
  <cols>
    <col min="1" max="1" width="22.140625" style="17" customWidth="1"/>
    <col min="2" max="2" width="28.42578125" style="17" customWidth="1"/>
    <col min="3" max="3" width="13.140625" style="17" customWidth="1"/>
    <col min="4" max="4" width="10.28515625" style="17" bestFit="1" customWidth="1"/>
    <col min="5" max="16384" width="9.140625" style="17"/>
  </cols>
  <sheetData>
    <row r="1" spans="1:4" s="19" customFormat="1">
      <c r="A1" s="19" t="s">
        <v>99</v>
      </c>
      <c r="B1" s="48">
        <v>43160</v>
      </c>
    </row>
    <row r="2" spans="1:4" s="19" customFormat="1"/>
    <row r="3" spans="1:4" s="19" customFormat="1">
      <c r="A3" s="19" t="s">
        <v>62</v>
      </c>
    </row>
    <row r="4" spans="1:4" s="19" customFormat="1"/>
    <row r="5" spans="1:4" s="19" customFormat="1">
      <c r="A5" s="19" t="s">
        <v>63</v>
      </c>
    </row>
    <row r="6" spans="1:4" s="19" customFormat="1">
      <c r="A6" s="19" t="s">
        <v>141</v>
      </c>
      <c r="D6" s="20">
        <v>8738.5</v>
      </c>
    </row>
    <row r="7" spans="1:4" s="19" customFormat="1">
      <c r="A7" s="19" t="s">
        <v>64</v>
      </c>
    </row>
    <row r="8" spans="1:4" s="19" customFormat="1">
      <c r="A8" s="19" t="s">
        <v>65</v>
      </c>
    </row>
    <row r="9" spans="1:4" s="19" customFormat="1">
      <c r="A9" s="19" t="s">
        <v>142</v>
      </c>
      <c r="D9" s="20">
        <f>SUM(D6+D7-D8)</f>
        <v>8738.5</v>
      </c>
    </row>
    <row r="11" spans="1:4" s="19" customFormat="1">
      <c r="A11" s="19" t="s">
        <v>2</v>
      </c>
    </row>
    <row r="12" spans="1:4" s="19" customFormat="1">
      <c r="A12" s="19" t="s">
        <v>40</v>
      </c>
      <c r="B12" s="19" t="s">
        <v>41</v>
      </c>
      <c r="C12" s="19" t="s">
        <v>42</v>
      </c>
    </row>
    <row r="14" spans="1:4" s="19" customFormat="1">
      <c r="A14" s="19" t="s">
        <v>31</v>
      </c>
      <c r="D14" s="20"/>
    </row>
    <row r="15" spans="1:4" s="19" customFormat="1"/>
    <row r="16" spans="1:4" s="19" customFormat="1">
      <c r="A16" s="19" t="s">
        <v>8</v>
      </c>
      <c r="D16" s="20">
        <f>SUM(D13:D13)</f>
        <v>0</v>
      </c>
    </row>
    <row r="17" spans="1:4" s="19" customFormat="1">
      <c r="A17" s="19" t="s">
        <v>40</v>
      </c>
      <c r="B17" s="19" t="s">
        <v>66</v>
      </c>
      <c r="C17" s="19" t="s">
        <v>42</v>
      </c>
    </row>
    <row r="18" spans="1:4" s="49" customFormat="1">
      <c r="A18" s="49" t="s">
        <v>133</v>
      </c>
      <c r="B18" s="49" t="s">
        <v>94</v>
      </c>
      <c r="C18" s="49">
        <v>576</v>
      </c>
      <c r="D18" s="49">
        <v>348.67</v>
      </c>
    </row>
    <row r="19" spans="1:4">
      <c r="D19" s="18"/>
    </row>
    <row r="20" spans="1:4">
      <c r="D20" s="18"/>
    </row>
    <row r="24" spans="1:4" s="19" customFormat="1">
      <c r="A24" s="19" t="s">
        <v>31</v>
      </c>
      <c r="D24" s="20">
        <f>SUM(D18:D23)</f>
        <v>348.67</v>
      </c>
    </row>
    <row r="26" spans="1:4">
      <c r="A26" s="19" t="s">
        <v>67</v>
      </c>
      <c r="B26" s="19"/>
    </row>
    <row r="27" spans="1:4">
      <c r="A27" s="19" t="s">
        <v>47</v>
      </c>
      <c r="B27" s="19"/>
      <c r="D27" s="18">
        <f>SUM(D9)</f>
        <v>8738.5</v>
      </c>
    </row>
    <row r="28" spans="1:4">
      <c r="A28" s="19" t="s">
        <v>48</v>
      </c>
      <c r="B28" s="19"/>
      <c r="D28" s="18">
        <f>SUM(D16)</f>
        <v>0</v>
      </c>
    </row>
    <row r="29" spans="1:4">
      <c r="A29" s="19" t="s">
        <v>49</v>
      </c>
      <c r="B29" s="19"/>
      <c r="D29" s="18">
        <f>SUM(D24)</f>
        <v>348.67</v>
      </c>
    </row>
    <row r="30" spans="1:4">
      <c r="A30" s="19" t="s">
        <v>72</v>
      </c>
      <c r="B30" s="19"/>
      <c r="D30" s="18">
        <f>SUM(D27+D28-D29)</f>
        <v>8389.83</v>
      </c>
    </row>
    <row r="31" spans="1:4">
      <c r="A31" s="19"/>
      <c r="B31" s="19"/>
    </row>
    <row r="32" spans="1:4">
      <c r="A32" s="19" t="s">
        <v>134</v>
      </c>
      <c r="B32" s="19"/>
      <c r="D32" s="18">
        <f>SUM(D30)</f>
        <v>8389.83</v>
      </c>
    </row>
    <row r="33" spans="1:4">
      <c r="A33" s="19" t="s">
        <v>52</v>
      </c>
      <c r="B33" s="19"/>
    </row>
    <row r="34" spans="1:4">
      <c r="A34" s="19" t="s">
        <v>68</v>
      </c>
      <c r="B34" s="19"/>
      <c r="D34" s="18"/>
    </row>
    <row r="35" spans="1:4">
      <c r="A35" s="19"/>
      <c r="B35" s="19"/>
    </row>
    <row r="36" spans="1:4">
      <c r="A36" s="19" t="s">
        <v>135</v>
      </c>
      <c r="B36" s="19"/>
      <c r="D36" s="20">
        <f>SUM(D27+D28-D29-D34)</f>
        <v>8389.83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5"/>
  <sheetViews>
    <sheetView topLeftCell="A21" zoomScale="115" zoomScaleNormal="115" workbookViewId="0">
      <selection activeCell="I12" sqref="I12"/>
    </sheetView>
  </sheetViews>
  <sheetFormatPr defaultColWidth="12" defaultRowHeight="12.75"/>
  <cols>
    <col min="1" max="1" width="20.7109375" style="4" customWidth="1"/>
    <col min="2" max="2" width="15.7109375" style="2" customWidth="1"/>
    <col min="3" max="3" width="13.7109375" style="2" customWidth="1"/>
    <col min="4" max="4" width="10.28515625" style="3" customWidth="1"/>
    <col min="5" max="6" width="12" style="3"/>
    <col min="7" max="16384" width="12" style="4"/>
  </cols>
  <sheetData>
    <row r="1" spans="1:8" ht="21.4" customHeight="1">
      <c r="A1" s="1" t="s">
        <v>0</v>
      </c>
    </row>
    <row r="2" spans="1:8" ht="16.350000000000001" customHeight="1">
      <c r="B2" s="5" t="s">
        <v>77</v>
      </c>
      <c r="C2" s="6" t="s">
        <v>69</v>
      </c>
      <c r="D2" s="6" t="s">
        <v>78</v>
      </c>
      <c r="E2" s="6" t="s">
        <v>112</v>
      </c>
      <c r="F2" s="6" t="s">
        <v>113</v>
      </c>
    </row>
    <row r="3" spans="1:8" ht="15.4" customHeight="1">
      <c r="B3" s="5" t="s">
        <v>1</v>
      </c>
      <c r="C3" s="6" t="s">
        <v>70</v>
      </c>
      <c r="D3" s="25">
        <v>43190</v>
      </c>
      <c r="E3" s="6" t="s">
        <v>70</v>
      </c>
      <c r="F3" s="6" t="s">
        <v>114</v>
      </c>
    </row>
    <row r="4" spans="1:8" ht="15.4" customHeight="1">
      <c r="A4" s="7" t="s">
        <v>2</v>
      </c>
      <c r="C4" s="3"/>
    </row>
    <row r="5" spans="1:8" ht="12.75" customHeight="1">
      <c r="A5" s="4" t="s">
        <v>3</v>
      </c>
      <c r="B5" s="2">
        <v>7500</v>
      </c>
      <c r="C5" s="2">
        <v>7500</v>
      </c>
      <c r="D5" s="3">
        <v>7500</v>
      </c>
      <c r="E5" s="3">
        <v>7500</v>
      </c>
      <c r="F5" s="3">
        <v>7500</v>
      </c>
    </row>
    <row r="6" spans="1:8" ht="12.75" customHeight="1">
      <c r="A6" s="4" t="s">
        <v>4</v>
      </c>
      <c r="B6" s="2">
        <v>121.99</v>
      </c>
      <c r="C6" s="2">
        <v>44.5</v>
      </c>
      <c r="D6" s="3">
        <v>44.5</v>
      </c>
      <c r="E6" s="3">
        <v>0</v>
      </c>
      <c r="F6" s="3">
        <v>0</v>
      </c>
    </row>
    <row r="7" spans="1:8" ht="15.4" customHeight="1">
      <c r="A7" s="8" t="s">
        <v>7</v>
      </c>
      <c r="B7" s="9">
        <f>SUM(B5:B6)</f>
        <v>7621.99</v>
      </c>
      <c r="C7" s="9">
        <f>SUM(C5:C6)</f>
        <v>7544.5</v>
      </c>
      <c r="D7" s="9">
        <f>SUM(D5:D6)</f>
        <v>7544.5</v>
      </c>
      <c r="E7" s="9">
        <f t="shared" ref="E7:F7" si="0">SUM(E5:E6)</f>
        <v>7500</v>
      </c>
      <c r="F7" s="9">
        <f t="shared" si="0"/>
        <v>7500</v>
      </c>
    </row>
    <row r="8" spans="1:8">
      <c r="C8" s="3"/>
    </row>
    <row r="9" spans="1:8" ht="15.4" customHeight="1">
      <c r="A9" s="7" t="s">
        <v>8</v>
      </c>
      <c r="C9" s="3"/>
    </row>
    <row r="10" spans="1:8" ht="15.4" customHeight="1">
      <c r="A10" s="7" t="s">
        <v>9</v>
      </c>
      <c r="C10" s="3"/>
    </row>
    <row r="11" spans="1:8" ht="12.75" customHeight="1">
      <c r="A11" s="4" t="s">
        <v>10</v>
      </c>
      <c r="B11" s="2">
        <v>3232.07</v>
      </c>
      <c r="C11" s="2">
        <v>3450</v>
      </c>
      <c r="D11" s="3">
        <v>3160.68</v>
      </c>
      <c r="E11" s="3">
        <v>3136.49</v>
      </c>
      <c r="F11" s="3">
        <v>1922</v>
      </c>
    </row>
    <row r="12" spans="1:8" ht="12.75" customHeight="1">
      <c r="A12" s="4" t="s">
        <v>11</v>
      </c>
      <c r="B12" s="2">
        <v>134</v>
      </c>
      <c r="C12" s="2">
        <v>210</v>
      </c>
      <c r="D12" s="3">
        <v>280.8</v>
      </c>
      <c r="E12" s="3">
        <v>206.8</v>
      </c>
      <c r="F12" s="3">
        <v>0</v>
      </c>
      <c r="G12" s="7" t="s">
        <v>119</v>
      </c>
    </row>
    <row r="13" spans="1:8" ht="12.75" customHeight="1">
      <c r="A13" s="4" t="s">
        <v>12</v>
      </c>
      <c r="B13" s="2">
        <v>237.6</v>
      </c>
      <c r="C13" s="2">
        <v>260</v>
      </c>
      <c r="D13" s="3">
        <v>218.64</v>
      </c>
      <c r="E13" s="3">
        <v>216</v>
      </c>
      <c r="F13" s="3">
        <v>0</v>
      </c>
      <c r="G13" s="7" t="s">
        <v>116</v>
      </c>
      <c r="H13" s="7"/>
    </row>
    <row r="14" spans="1:8" ht="12.75" customHeight="1">
      <c r="A14" s="4" t="s">
        <v>13</v>
      </c>
      <c r="B14" s="2">
        <v>19.66</v>
      </c>
      <c r="C14" s="2">
        <v>20</v>
      </c>
      <c r="D14" s="3">
        <v>5.77</v>
      </c>
      <c r="E14" s="3">
        <v>10</v>
      </c>
      <c r="F14" s="3">
        <v>0</v>
      </c>
      <c r="G14" s="7" t="s">
        <v>116</v>
      </c>
      <c r="H14" s="7"/>
    </row>
    <row r="15" spans="1:8" ht="12.75" customHeight="1">
      <c r="A15" s="4" t="s">
        <v>32</v>
      </c>
      <c r="F15" s="3">
        <v>220</v>
      </c>
    </row>
    <row r="16" spans="1:8" s="7" customFormat="1" ht="15.4" customHeight="1">
      <c r="A16" s="8" t="s">
        <v>16</v>
      </c>
      <c r="B16" s="9">
        <f>SUM(B11:B14)</f>
        <v>3623.33</v>
      </c>
      <c r="C16" s="9">
        <f>SUM(C11:C14)</f>
        <v>3940</v>
      </c>
      <c r="D16" s="9">
        <f>SUM(D11:D14)</f>
        <v>3665.89</v>
      </c>
      <c r="E16" s="9">
        <f>SUM(E11:E14)</f>
        <v>3569.29</v>
      </c>
      <c r="F16" s="9">
        <f>SUM(F11:F15)</f>
        <v>2142</v>
      </c>
    </row>
    <row r="17" spans="1:9" ht="15.4" customHeight="1">
      <c r="A17" s="7" t="s">
        <v>17</v>
      </c>
      <c r="C17" s="3"/>
    </row>
    <row r="18" spans="1:9" ht="12.75" customHeight="1">
      <c r="A18" s="4" t="s">
        <v>18</v>
      </c>
      <c r="C18" s="2">
        <v>30</v>
      </c>
      <c r="E18" s="3">
        <v>0</v>
      </c>
      <c r="F18" s="3">
        <v>0</v>
      </c>
    </row>
    <row r="19" spans="1:9" ht="12.75" customHeight="1">
      <c r="A19" s="4" t="s">
        <v>19</v>
      </c>
      <c r="B19" s="2">
        <v>37.56</v>
      </c>
      <c r="C19" s="2">
        <v>50</v>
      </c>
      <c r="D19" s="3">
        <v>26.25</v>
      </c>
      <c r="E19" s="3">
        <v>40</v>
      </c>
      <c r="F19" s="3">
        <v>0</v>
      </c>
      <c r="G19" s="7" t="s">
        <v>116</v>
      </c>
    </row>
    <row r="20" spans="1:9" ht="12.75" customHeight="1">
      <c r="A20" s="4" t="s">
        <v>20</v>
      </c>
      <c r="C20" s="2">
        <v>0</v>
      </c>
      <c r="D20" s="3">
        <v>6</v>
      </c>
      <c r="E20" s="3">
        <v>0</v>
      </c>
      <c r="F20" s="3">
        <v>0</v>
      </c>
    </row>
    <row r="21" spans="1:9" ht="12.75" customHeight="1">
      <c r="A21" s="4" t="s">
        <v>21</v>
      </c>
      <c r="B21" s="2">
        <v>97</v>
      </c>
      <c r="C21" s="2">
        <v>130</v>
      </c>
      <c r="D21" s="3">
        <v>120</v>
      </c>
      <c r="E21" s="3">
        <v>130</v>
      </c>
      <c r="F21" s="3">
        <v>65</v>
      </c>
    </row>
    <row r="22" spans="1:9" ht="12.75" customHeight="1">
      <c r="A22" s="4" t="s">
        <v>22</v>
      </c>
      <c r="B22" s="2">
        <v>79.44</v>
      </c>
      <c r="C22" s="2">
        <v>90</v>
      </c>
      <c r="D22" s="3">
        <v>80.05</v>
      </c>
      <c r="E22" s="3">
        <v>80.05</v>
      </c>
      <c r="F22" s="3">
        <v>85</v>
      </c>
    </row>
    <row r="23" spans="1:9" ht="12.75" customHeight="1">
      <c r="A23" s="4" t="s">
        <v>5</v>
      </c>
      <c r="B23" s="2">
        <v>250</v>
      </c>
      <c r="C23" s="2">
        <v>150</v>
      </c>
      <c r="D23" s="3">
        <v>200</v>
      </c>
      <c r="E23" s="3">
        <v>200</v>
      </c>
      <c r="F23" s="3">
        <v>150</v>
      </c>
    </row>
    <row r="24" spans="1:9" ht="12.75" customHeight="1">
      <c r="A24" s="4" t="s">
        <v>24</v>
      </c>
      <c r="B24" s="2">
        <v>215.93</v>
      </c>
      <c r="C24" s="2">
        <v>230</v>
      </c>
      <c r="D24" s="3">
        <v>220.86</v>
      </c>
      <c r="E24" s="3">
        <v>220.86</v>
      </c>
      <c r="F24" s="3">
        <v>230</v>
      </c>
    </row>
    <row r="25" spans="1:9" ht="12.75" customHeight="1">
      <c r="A25" s="4" t="s">
        <v>26</v>
      </c>
      <c r="B25" s="2">
        <v>14.3</v>
      </c>
      <c r="C25" s="2">
        <v>30</v>
      </c>
      <c r="D25" s="3">
        <v>5.1100000000000003</v>
      </c>
      <c r="E25" s="3">
        <v>10</v>
      </c>
      <c r="F25" s="3">
        <v>0</v>
      </c>
      <c r="G25" s="7" t="s">
        <v>117</v>
      </c>
      <c r="H25" s="7"/>
      <c r="I25" s="7"/>
    </row>
    <row r="26" spans="1:9" ht="12.75" customHeight="1">
      <c r="A26" s="4" t="s">
        <v>4</v>
      </c>
      <c r="B26" s="2">
        <v>103.6</v>
      </c>
      <c r="C26" s="2">
        <v>0</v>
      </c>
      <c r="D26" s="3">
        <v>59.15</v>
      </c>
      <c r="E26" s="3">
        <v>100</v>
      </c>
      <c r="F26" s="3">
        <v>100</v>
      </c>
    </row>
    <row r="27" spans="1:9" ht="12.75" customHeight="1">
      <c r="A27" s="4" t="s">
        <v>27</v>
      </c>
      <c r="B27" s="2">
        <v>1879.45</v>
      </c>
      <c r="C27" s="2">
        <v>1000</v>
      </c>
      <c r="E27" s="3">
        <v>0</v>
      </c>
      <c r="F27" s="3">
        <v>1000</v>
      </c>
    </row>
    <row r="28" spans="1:9" ht="12.75" customHeight="1">
      <c r="A28" s="4" t="s">
        <v>28</v>
      </c>
      <c r="C28" s="2">
        <v>200</v>
      </c>
      <c r="E28" s="3">
        <v>200</v>
      </c>
      <c r="F28" s="3">
        <v>200</v>
      </c>
    </row>
    <row r="29" spans="1:9" ht="12.75" customHeight="1">
      <c r="A29" s="4" t="s">
        <v>115</v>
      </c>
      <c r="F29" s="3">
        <v>1500</v>
      </c>
    </row>
    <row r="30" spans="1:9" ht="12.75" customHeight="1">
      <c r="A30" s="4" t="s">
        <v>29</v>
      </c>
      <c r="B30" s="2">
        <v>1211.17</v>
      </c>
      <c r="E30" s="3">
        <v>0</v>
      </c>
      <c r="F30" s="3">
        <v>0</v>
      </c>
    </row>
    <row r="31" spans="1:9" s="7" customFormat="1" ht="15.4" customHeight="1">
      <c r="A31" s="8" t="s">
        <v>16</v>
      </c>
      <c r="B31" s="9">
        <f>SUM(B18:B30)</f>
        <v>3888.4500000000003</v>
      </c>
      <c r="C31" s="9">
        <f>SUM(C18:C28)</f>
        <v>1910</v>
      </c>
      <c r="D31" s="9">
        <f>SUM(D18:D27)</f>
        <v>717.42000000000007</v>
      </c>
      <c r="E31" s="9">
        <f>SUM(E18:E30)</f>
        <v>980.91000000000008</v>
      </c>
      <c r="F31" s="9">
        <f>SUM(F18:F30)</f>
        <v>3330</v>
      </c>
    </row>
    <row r="32" spans="1:9" ht="15.4" customHeight="1">
      <c r="C32" s="3"/>
    </row>
    <row r="33" spans="1:6" ht="15.4" customHeight="1">
      <c r="A33" s="8" t="s">
        <v>30</v>
      </c>
      <c r="B33" s="9">
        <f>SUM(B16+B31)</f>
        <v>7511.7800000000007</v>
      </c>
      <c r="C33" s="9">
        <f>SUM(C16+C31)</f>
        <v>5850</v>
      </c>
      <c r="D33" s="9">
        <f>SUM(D16+D31)</f>
        <v>4383.3099999999995</v>
      </c>
      <c r="E33" s="9">
        <f>SUM(E16+E31)</f>
        <v>4550.2</v>
      </c>
      <c r="F33" s="9">
        <f>SUM(F16+F31)</f>
        <v>5472</v>
      </c>
    </row>
    <row r="34" spans="1:6">
      <c r="C34" s="3"/>
    </row>
    <row r="35" spans="1:6" ht="15.4" customHeight="1">
      <c r="A35" s="7" t="s">
        <v>118</v>
      </c>
      <c r="B35" s="5">
        <v>5228.6400000000003</v>
      </c>
    </row>
    <row r="36" spans="1:6" ht="15.4" customHeight="1">
      <c r="A36" s="7" t="s">
        <v>143</v>
      </c>
      <c r="B36" s="5">
        <f>SUM(B35+D7-D33)</f>
        <v>8389.83</v>
      </c>
      <c r="C36" s="3"/>
    </row>
    <row r="45" spans="1:6">
      <c r="C45" s="24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76"/>
  <sheetViews>
    <sheetView topLeftCell="A35" zoomScale="115" zoomScaleNormal="115" workbookViewId="0">
      <selection activeCell="D35" sqref="D35"/>
    </sheetView>
  </sheetViews>
  <sheetFormatPr defaultRowHeight="15"/>
  <cols>
    <col min="1" max="1" width="9.140625" style="17"/>
    <col min="2" max="2" width="22.42578125" style="17" customWidth="1"/>
    <col min="3" max="3" width="12.5703125" style="17" customWidth="1"/>
    <col min="4" max="16384" width="9.140625" style="17"/>
  </cols>
  <sheetData>
    <row r="1" spans="1:27">
      <c r="A1" s="12" t="s">
        <v>138</v>
      </c>
      <c r="B1" s="12"/>
      <c r="C1" s="26"/>
      <c r="D1" s="27"/>
      <c r="E1" s="51" t="s">
        <v>2</v>
      </c>
      <c r="F1" s="51"/>
      <c r="G1" s="51"/>
      <c r="H1" s="51"/>
      <c r="I1" s="52"/>
      <c r="J1" s="52"/>
      <c r="K1" s="52"/>
      <c r="L1" s="52"/>
      <c r="M1" s="52"/>
      <c r="N1" s="52"/>
      <c r="O1" s="51"/>
      <c r="P1" s="51"/>
      <c r="Q1" s="51"/>
      <c r="R1" s="51"/>
      <c r="S1" s="51"/>
      <c r="T1" s="51"/>
      <c r="U1" s="51"/>
      <c r="V1" s="51"/>
      <c r="W1" s="51"/>
      <c r="X1" s="51"/>
      <c r="Y1" s="21"/>
      <c r="Z1" s="21"/>
      <c r="AA1" s="23"/>
    </row>
    <row r="2" spans="1:27">
      <c r="A2" s="12" t="s">
        <v>79</v>
      </c>
      <c r="B2" s="12"/>
      <c r="C2" s="26"/>
      <c r="D2" s="27"/>
      <c r="E2" s="13" t="s">
        <v>3</v>
      </c>
      <c r="F2" s="13" t="s">
        <v>34</v>
      </c>
      <c r="G2" s="13" t="s">
        <v>5</v>
      </c>
      <c r="H2" s="13" t="s">
        <v>6</v>
      </c>
      <c r="I2" s="13"/>
      <c r="J2" s="13"/>
      <c r="K2" s="13"/>
      <c r="L2" s="13"/>
      <c r="M2" s="13"/>
      <c r="N2" s="13"/>
      <c r="O2" s="13"/>
      <c r="P2" s="13"/>
      <c r="Q2" s="13"/>
      <c r="R2" s="28"/>
      <c r="S2" s="28"/>
      <c r="T2" s="13"/>
      <c r="U2" s="21"/>
      <c r="V2" s="21"/>
      <c r="W2" s="13"/>
      <c r="X2" s="13"/>
      <c r="Y2" s="23"/>
      <c r="Z2" s="21"/>
      <c r="AA2" s="21"/>
    </row>
    <row r="3" spans="1:27">
      <c r="A3" s="13"/>
      <c r="B3" s="13"/>
      <c r="C3" s="29"/>
      <c r="D3" s="23"/>
      <c r="E3" s="13"/>
      <c r="F3" s="13"/>
      <c r="G3" s="13"/>
      <c r="H3" s="13"/>
      <c r="I3" s="13"/>
      <c r="J3" s="13"/>
      <c r="K3" s="13"/>
      <c r="L3" s="13"/>
      <c r="M3" s="13"/>
      <c r="N3" s="13"/>
      <c r="O3" s="23"/>
      <c r="P3" s="13"/>
      <c r="Q3" s="13"/>
      <c r="R3" s="23"/>
      <c r="S3" s="13"/>
      <c r="T3" s="23"/>
      <c r="U3" s="21"/>
      <c r="V3" s="21"/>
      <c r="W3" s="21"/>
      <c r="X3" s="21"/>
      <c r="Y3" s="21"/>
      <c r="Z3" s="21"/>
      <c r="AA3" s="23"/>
    </row>
    <row r="4" spans="1:27">
      <c r="A4" s="12" t="s">
        <v>139</v>
      </c>
      <c r="B4" s="12"/>
      <c r="C4" s="26"/>
      <c r="D4" s="27">
        <v>5228.6400000000003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23"/>
      <c r="P4" s="12"/>
      <c r="Q4" s="12"/>
      <c r="R4" s="23"/>
      <c r="S4" s="23"/>
      <c r="T4" s="23"/>
      <c r="U4" s="23"/>
      <c r="V4" s="23"/>
      <c r="W4" s="21"/>
      <c r="X4" s="21"/>
      <c r="Y4" s="21"/>
      <c r="Z4" s="21"/>
      <c r="AA4" s="23"/>
    </row>
    <row r="5" spans="1:27">
      <c r="A5" s="13"/>
      <c r="B5" s="13"/>
      <c r="C5" s="29"/>
      <c r="D5" s="2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3"/>
      <c r="T5" s="23"/>
      <c r="U5" s="21"/>
      <c r="V5" s="21"/>
      <c r="W5" s="21"/>
      <c r="X5" s="21"/>
      <c r="Y5" s="21"/>
      <c r="Z5" s="21"/>
      <c r="AA5" s="23"/>
    </row>
    <row r="6" spans="1:27">
      <c r="A6" s="13"/>
      <c r="B6" s="13"/>
      <c r="C6" s="29"/>
      <c r="D6" s="2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23"/>
    </row>
    <row r="7" spans="1:27">
      <c r="A7" s="13" t="s">
        <v>80</v>
      </c>
      <c r="B7" s="13"/>
      <c r="C7" s="29"/>
      <c r="D7" s="27">
        <v>5228.6400000000003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3"/>
      <c r="T7" s="23"/>
      <c r="U7" s="21"/>
      <c r="V7" s="21"/>
      <c r="W7" s="21"/>
      <c r="X7" s="21"/>
      <c r="Y7" s="21"/>
      <c r="Z7" s="21"/>
      <c r="AA7" s="23"/>
    </row>
    <row r="8" spans="1:27">
      <c r="A8" s="13"/>
      <c r="B8" s="13"/>
      <c r="C8" s="29"/>
      <c r="D8" s="2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23"/>
      <c r="U8" s="21"/>
      <c r="V8" s="21"/>
      <c r="W8" s="21"/>
      <c r="X8" s="21"/>
      <c r="Y8" s="21"/>
      <c r="Z8" s="21"/>
      <c r="AA8" s="23"/>
    </row>
    <row r="9" spans="1:27">
      <c r="A9" s="12" t="s">
        <v>2</v>
      </c>
      <c r="B9" s="12"/>
      <c r="C9" s="26"/>
      <c r="D9" s="27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3"/>
      <c r="T9" s="23"/>
      <c r="U9" s="21"/>
      <c r="V9" s="21"/>
      <c r="W9" s="21"/>
      <c r="X9" s="21"/>
      <c r="Y9" s="21"/>
      <c r="Z9" s="21"/>
      <c r="AA9" s="23"/>
    </row>
    <row r="10" spans="1:27">
      <c r="A10" s="12" t="s">
        <v>40</v>
      </c>
      <c r="B10" s="12" t="s">
        <v>41</v>
      </c>
      <c r="C10" s="26" t="s">
        <v>42</v>
      </c>
      <c r="D10" s="23"/>
      <c r="E10" s="13"/>
      <c r="F10" s="13"/>
      <c r="G10" s="13"/>
      <c r="H10" s="12"/>
      <c r="I10" s="12"/>
      <c r="J10" s="12"/>
      <c r="K10" s="12"/>
      <c r="L10" s="12"/>
      <c r="M10" s="12"/>
      <c r="N10" s="12"/>
      <c r="O10" s="13"/>
      <c r="P10" s="13"/>
      <c r="Q10" s="13"/>
      <c r="R10" s="12"/>
      <c r="S10" s="13"/>
      <c r="T10" s="23"/>
      <c r="U10" s="21"/>
      <c r="V10" s="21"/>
      <c r="W10" s="21"/>
      <c r="X10" s="21"/>
      <c r="Y10" s="21"/>
      <c r="Z10" s="21"/>
      <c r="AA10" s="23"/>
    </row>
    <row r="11" spans="1:27">
      <c r="A11" s="13" t="s">
        <v>83</v>
      </c>
      <c r="B11" s="13" t="s">
        <v>43</v>
      </c>
      <c r="C11" s="29" t="s">
        <v>44</v>
      </c>
      <c r="D11" s="30">
        <v>3750</v>
      </c>
      <c r="E11" s="15">
        <v>3750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31"/>
      <c r="S11" s="13"/>
      <c r="T11" s="23"/>
      <c r="U11" s="21"/>
      <c r="V11" s="21"/>
      <c r="W11" s="21"/>
      <c r="X11" s="21"/>
      <c r="Y11" s="21"/>
      <c r="Z11" s="21"/>
      <c r="AA11" s="23"/>
    </row>
    <row r="12" spans="1:27">
      <c r="A12" s="13" t="s">
        <v>84</v>
      </c>
      <c r="B12" s="13" t="s">
        <v>11</v>
      </c>
      <c r="C12" s="29" t="s">
        <v>85</v>
      </c>
      <c r="D12" s="30">
        <v>44.5</v>
      </c>
      <c r="E12" s="16"/>
      <c r="F12" s="15">
        <v>44.5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31"/>
      <c r="S12" s="13"/>
      <c r="T12" s="23"/>
      <c r="U12" s="21"/>
      <c r="V12" s="21"/>
      <c r="W12" s="21"/>
      <c r="X12" s="21"/>
      <c r="Y12" s="21"/>
      <c r="Z12" s="21"/>
      <c r="AA12" s="23"/>
    </row>
    <row r="13" spans="1:27">
      <c r="A13" s="13" t="s">
        <v>104</v>
      </c>
      <c r="B13" s="13" t="s">
        <v>43</v>
      </c>
      <c r="C13" s="29" t="s">
        <v>105</v>
      </c>
      <c r="D13" s="30">
        <v>3750</v>
      </c>
      <c r="E13" s="13">
        <v>3750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32"/>
      <c r="S13" s="13"/>
      <c r="T13" s="23"/>
      <c r="U13" s="21"/>
      <c r="V13" s="21"/>
      <c r="W13" s="21"/>
      <c r="X13" s="21"/>
      <c r="Y13" s="21"/>
      <c r="Z13" s="21"/>
      <c r="AA13" s="23"/>
    </row>
    <row r="14" spans="1:27" ht="15.75" thickBot="1">
      <c r="A14" s="23"/>
      <c r="B14" s="23"/>
      <c r="C14" s="23"/>
      <c r="D14" s="33"/>
      <c r="E14" s="23"/>
      <c r="F14" s="2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32"/>
      <c r="S14" s="13"/>
      <c r="T14" s="23"/>
      <c r="U14" s="21"/>
      <c r="V14" s="21"/>
      <c r="W14" s="21"/>
      <c r="X14" s="21"/>
      <c r="Y14" s="21"/>
      <c r="Z14" s="21"/>
      <c r="AA14" s="23"/>
    </row>
    <row r="15" spans="1:27" ht="16.5" thickTop="1" thickBot="1">
      <c r="A15" s="12" t="s">
        <v>31</v>
      </c>
      <c r="B15" s="12"/>
      <c r="C15" s="26"/>
      <c r="D15" s="34">
        <f>SUM(D11:D13)</f>
        <v>7544.5</v>
      </c>
      <c r="E15" s="34">
        <f t="shared" ref="E15:F15" si="0">SUM(E7:E14)</f>
        <v>7500</v>
      </c>
      <c r="F15" s="34">
        <f t="shared" si="0"/>
        <v>44.5</v>
      </c>
      <c r="G15" s="35"/>
      <c r="H15" s="35"/>
      <c r="I15" s="16"/>
      <c r="J15" s="16"/>
      <c r="K15" s="16"/>
      <c r="L15" s="16"/>
      <c r="M15" s="16"/>
      <c r="N15" s="16"/>
      <c r="O15" s="13"/>
      <c r="P15" s="13"/>
      <c r="Q15" s="13"/>
      <c r="R15" s="32"/>
      <c r="S15" s="13"/>
      <c r="T15" s="23"/>
      <c r="U15" s="21"/>
      <c r="V15" s="21"/>
      <c r="W15" s="21"/>
      <c r="X15" s="21"/>
      <c r="Y15" s="21"/>
      <c r="Z15" s="21"/>
      <c r="AA15" s="23"/>
    </row>
    <row r="16" spans="1:27" ht="15.75" thickTop="1">
      <c r="A16" s="13"/>
      <c r="B16" s="13"/>
      <c r="C16" s="29"/>
      <c r="D16" s="2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32"/>
      <c r="S16" s="13"/>
      <c r="T16" s="23"/>
      <c r="U16" s="21"/>
      <c r="V16" s="21"/>
      <c r="W16" s="21"/>
      <c r="X16" s="21"/>
      <c r="Y16" s="21"/>
      <c r="Z16" s="21"/>
      <c r="AA16" s="22"/>
    </row>
    <row r="17" spans="1:26">
      <c r="A17" s="12" t="s">
        <v>33</v>
      </c>
      <c r="B17" s="12"/>
      <c r="C17" s="26"/>
      <c r="D17" s="27"/>
      <c r="E17" s="12"/>
      <c r="F17" s="12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32"/>
      <c r="S17" s="13"/>
      <c r="T17" s="23"/>
      <c r="U17" s="21"/>
      <c r="V17" s="21"/>
      <c r="W17" s="21"/>
      <c r="X17" s="21"/>
      <c r="Y17" s="21"/>
      <c r="Z17" s="21"/>
    </row>
    <row r="18" spans="1:26" s="19" customFormat="1">
      <c r="A18" s="12" t="s">
        <v>40</v>
      </c>
      <c r="B18" s="12" t="s">
        <v>45</v>
      </c>
      <c r="C18" s="26" t="s">
        <v>42</v>
      </c>
      <c r="D18" s="27"/>
      <c r="E18" s="12" t="s">
        <v>10</v>
      </c>
      <c r="F18" s="12" t="s">
        <v>35</v>
      </c>
      <c r="G18" s="12" t="s">
        <v>12</v>
      </c>
      <c r="H18" s="12" t="s">
        <v>13</v>
      </c>
      <c r="I18" s="12" t="s">
        <v>36</v>
      </c>
      <c r="J18" s="12" t="s">
        <v>37</v>
      </c>
      <c r="K18" s="12" t="s">
        <v>18</v>
      </c>
      <c r="L18" s="12" t="s">
        <v>19</v>
      </c>
      <c r="M18" s="12" t="s">
        <v>20</v>
      </c>
      <c r="N18" s="36" t="s">
        <v>38</v>
      </c>
      <c r="O18" s="36" t="s">
        <v>39</v>
      </c>
      <c r="P18" s="12" t="s">
        <v>5</v>
      </c>
      <c r="Q18" s="37" t="s">
        <v>24</v>
      </c>
      <c r="R18" s="37" t="s">
        <v>25</v>
      </c>
      <c r="S18" s="12" t="s">
        <v>26</v>
      </c>
      <c r="T18" s="12" t="s">
        <v>61</v>
      </c>
      <c r="U18" s="38" t="s">
        <v>29</v>
      </c>
      <c r="V18" s="37" t="s">
        <v>71</v>
      </c>
      <c r="W18" s="37"/>
      <c r="Y18" s="37"/>
      <c r="Z18" s="37"/>
    </row>
    <row r="19" spans="1:26">
      <c r="A19" s="14" t="s">
        <v>76</v>
      </c>
      <c r="B19" s="14" t="s">
        <v>81</v>
      </c>
      <c r="C19" s="39" t="s">
        <v>82</v>
      </c>
      <c r="D19" s="40">
        <v>297.38</v>
      </c>
      <c r="E19" s="13">
        <v>275.77999999999997</v>
      </c>
      <c r="F19" s="13"/>
      <c r="G19" s="13">
        <v>21.6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32"/>
      <c r="S19" s="13"/>
      <c r="T19" s="41"/>
      <c r="U19" s="21"/>
      <c r="V19" s="21"/>
      <c r="W19" s="21"/>
      <c r="X19" s="21"/>
      <c r="Y19" s="21"/>
      <c r="Z19" s="21"/>
    </row>
    <row r="20" spans="1:26">
      <c r="A20" s="13" t="s">
        <v>86</v>
      </c>
      <c r="B20" s="43" t="s">
        <v>88</v>
      </c>
      <c r="C20" s="29" t="s">
        <v>89</v>
      </c>
      <c r="D20" s="45">
        <v>311.67</v>
      </c>
      <c r="E20" s="13">
        <v>285.07</v>
      </c>
      <c r="F20" s="13"/>
      <c r="G20" s="32">
        <v>21.6</v>
      </c>
      <c r="H20" s="32"/>
      <c r="I20" s="32"/>
      <c r="J20" s="32"/>
      <c r="K20" s="32"/>
      <c r="L20" s="32">
        <v>5</v>
      </c>
      <c r="M20" s="32"/>
      <c r="N20" s="32"/>
      <c r="O20" s="32"/>
      <c r="P20" s="32"/>
      <c r="Q20" s="32"/>
      <c r="R20" s="32"/>
      <c r="S20" s="32"/>
      <c r="T20" s="42"/>
      <c r="U20" s="21"/>
      <c r="V20" s="21"/>
      <c r="W20" s="21"/>
      <c r="X20" s="21"/>
      <c r="Y20" s="21"/>
      <c r="Z20" s="21"/>
    </row>
    <row r="21" spans="1:26">
      <c r="A21" s="13" t="s">
        <v>86</v>
      </c>
      <c r="B21" s="44" t="s">
        <v>87</v>
      </c>
      <c r="C21" s="46" t="s">
        <v>90</v>
      </c>
      <c r="D21" s="45">
        <v>80.05</v>
      </c>
      <c r="E21" s="13"/>
      <c r="F21" s="13"/>
      <c r="G21" s="32"/>
      <c r="H21" s="32"/>
      <c r="I21" s="32"/>
      <c r="J21" s="32"/>
      <c r="K21" s="32"/>
      <c r="L21" s="32"/>
      <c r="M21" s="32"/>
      <c r="N21" s="32"/>
      <c r="O21" s="32">
        <v>80.05</v>
      </c>
      <c r="P21" s="32"/>
      <c r="Q21" s="32"/>
      <c r="R21" s="32"/>
      <c r="S21" s="32"/>
      <c r="T21" s="42"/>
      <c r="U21" s="21"/>
      <c r="V21" s="21"/>
      <c r="W21" s="21"/>
      <c r="X21" s="21"/>
      <c r="Y21" s="21"/>
      <c r="Z21" s="21"/>
    </row>
    <row r="22" spans="1:26">
      <c r="A22" s="44" t="s">
        <v>86</v>
      </c>
      <c r="B22" s="44" t="s">
        <v>91</v>
      </c>
      <c r="C22" s="46" t="s">
        <v>92</v>
      </c>
      <c r="D22" s="45">
        <v>220.86</v>
      </c>
      <c r="E22" s="13"/>
      <c r="F22" s="13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>
        <v>220.86</v>
      </c>
      <c r="R22" s="32"/>
      <c r="S22" s="32"/>
      <c r="T22" s="42"/>
      <c r="U22" s="21"/>
      <c r="V22" s="21"/>
      <c r="W22" s="21"/>
      <c r="X22" s="21"/>
      <c r="Y22" s="21"/>
      <c r="Z22" s="21"/>
    </row>
    <row r="23" spans="1:26">
      <c r="A23" s="44" t="s">
        <v>93</v>
      </c>
      <c r="B23" s="43" t="s">
        <v>94</v>
      </c>
      <c r="C23" s="46" t="s">
        <v>95</v>
      </c>
      <c r="D23" s="45">
        <v>310.22000000000003</v>
      </c>
      <c r="E23" s="13">
        <v>285.07</v>
      </c>
      <c r="F23" s="13"/>
      <c r="G23" s="23">
        <v>21.6</v>
      </c>
      <c r="H23" s="32">
        <v>0.46</v>
      </c>
      <c r="I23" s="32"/>
      <c r="J23" s="32"/>
      <c r="K23" s="32"/>
      <c r="L23" s="32">
        <v>0.75</v>
      </c>
      <c r="M23" s="32"/>
      <c r="N23" s="32"/>
      <c r="O23" s="32"/>
      <c r="P23" s="32"/>
      <c r="Q23" s="32"/>
      <c r="R23" s="32"/>
      <c r="S23" s="32">
        <v>2.34</v>
      </c>
      <c r="T23" s="42"/>
      <c r="U23" s="21"/>
      <c r="V23" s="21"/>
      <c r="W23" s="21"/>
      <c r="X23" s="21"/>
      <c r="Y23" s="21"/>
      <c r="Z23" s="21"/>
    </row>
    <row r="24" spans="1:26">
      <c r="A24" s="13" t="s">
        <v>93</v>
      </c>
      <c r="B24" s="13" t="s">
        <v>11</v>
      </c>
      <c r="C24" s="46" t="s">
        <v>96</v>
      </c>
      <c r="D24" s="23">
        <v>50.4</v>
      </c>
      <c r="E24" s="13"/>
      <c r="F24" s="13">
        <v>50.4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32"/>
      <c r="S24" s="13"/>
      <c r="T24" s="23"/>
      <c r="U24" s="21"/>
      <c r="V24" s="21"/>
      <c r="W24" s="21"/>
      <c r="X24" s="21"/>
      <c r="Y24" s="21"/>
      <c r="Z24" s="21"/>
    </row>
    <row r="25" spans="1:26">
      <c r="A25" s="13" t="s">
        <v>97</v>
      </c>
      <c r="B25" s="13" t="s">
        <v>94</v>
      </c>
      <c r="C25" s="46" t="s">
        <v>98</v>
      </c>
      <c r="D25" s="23">
        <v>317.57</v>
      </c>
      <c r="E25" s="13">
        <v>285.07</v>
      </c>
      <c r="F25" s="13"/>
      <c r="G25" s="13">
        <v>21.6</v>
      </c>
      <c r="H25" s="13"/>
      <c r="I25" s="13"/>
      <c r="J25" s="13"/>
      <c r="K25" s="13"/>
      <c r="L25" s="13">
        <v>10.35</v>
      </c>
      <c r="M25" s="13"/>
      <c r="N25" s="13"/>
      <c r="O25" s="13"/>
      <c r="P25" s="13"/>
      <c r="Q25" s="13"/>
      <c r="R25" s="32"/>
      <c r="S25" s="13">
        <v>0.55000000000000004</v>
      </c>
      <c r="T25" s="23"/>
      <c r="U25" s="21"/>
      <c r="V25" s="21"/>
      <c r="W25" s="21"/>
      <c r="X25" s="21"/>
      <c r="Y25" s="21"/>
      <c r="Z25" s="21"/>
    </row>
    <row r="26" spans="1:26">
      <c r="A26" s="13" t="s">
        <v>101</v>
      </c>
      <c r="B26" s="13" t="s">
        <v>11</v>
      </c>
      <c r="C26" s="46" t="s">
        <v>96</v>
      </c>
      <c r="D26" s="23">
        <v>86.4</v>
      </c>
      <c r="E26" s="13"/>
      <c r="F26" s="13">
        <v>86.4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32"/>
      <c r="S26" s="13"/>
      <c r="T26" s="23"/>
      <c r="U26" s="21"/>
      <c r="V26" s="21"/>
      <c r="W26" s="21"/>
      <c r="X26" s="21"/>
      <c r="Y26" s="21"/>
      <c r="Z26" s="21"/>
    </row>
    <row r="27" spans="1:26">
      <c r="A27" s="13" t="s">
        <v>100</v>
      </c>
      <c r="B27" s="13" t="s">
        <v>94</v>
      </c>
      <c r="C27" s="46" t="s">
        <v>102</v>
      </c>
      <c r="D27" s="23">
        <v>285.07</v>
      </c>
      <c r="E27" s="13">
        <v>285.07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32"/>
      <c r="S27" s="13"/>
      <c r="T27" s="23"/>
      <c r="U27" s="21"/>
      <c r="V27" s="21"/>
      <c r="W27" s="21"/>
      <c r="X27" s="21"/>
      <c r="Y27" s="21"/>
      <c r="Z27" s="21"/>
    </row>
    <row r="28" spans="1:26">
      <c r="A28" s="13" t="s">
        <v>100</v>
      </c>
      <c r="B28" s="13" t="s">
        <v>94</v>
      </c>
      <c r="C28" s="46" t="s">
        <v>103</v>
      </c>
      <c r="D28" s="23">
        <v>311.08</v>
      </c>
      <c r="E28" s="13">
        <v>285.07</v>
      </c>
      <c r="F28" s="13"/>
      <c r="G28" s="13">
        <v>21.6</v>
      </c>
      <c r="H28" s="13">
        <v>3.86</v>
      </c>
      <c r="I28" s="13"/>
      <c r="J28" s="13"/>
      <c r="K28" s="13"/>
      <c r="L28" s="13"/>
      <c r="M28" s="13"/>
      <c r="N28" s="13"/>
      <c r="O28" s="13"/>
      <c r="P28" s="13"/>
      <c r="Q28" s="13"/>
      <c r="R28" s="32"/>
      <c r="S28" s="13">
        <v>0.55000000000000004</v>
      </c>
      <c r="T28" s="23"/>
      <c r="U28" s="21"/>
      <c r="V28" s="21"/>
      <c r="W28" s="21"/>
      <c r="X28" s="21"/>
      <c r="Y28" s="21"/>
      <c r="Z28" s="21"/>
    </row>
    <row r="29" spans="1:26">
      <c r="A29" s="13" t="s">
        <v>100</v>
      </c>
      <c r="B29" s="13" t="s">
        <v>106</v>
      </c>
      <c r="C29" s="46" t="s">
        <v>107</v>
      </c>
      <c r="D29" s="23">
        <v>54.9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32"/>
      <c r="S29" s="13"/>
      <c r="T29" s="23"/>
      <c r="U29" s="21"/>
      <c r="V29" s="21">
        <v>54.9</v>
      </c>
      <c r="W29" s="21"/>
      <c r="X29" s="21"/>
      <c r="Y29" s="21"/>
      <c r="Z29" s="21"/>
    </row>
    <row r="30" spans="1:26">
      <c r="A30" s="13" t="s">
        <v>108</v>
      </c>
      <c r="B30" s="13" t="s">
        <v>94</v>
      </c>
      <c r="C30" s="46" t="s">
        <v>109</v>
      </c>
      <c r="D30" s="23">
        <v>317.57</v>
      </c>
      <c r="E30" s="13">
        <v>285.27</v>
      </c>
      <c r="F30" s="13"/>
      <c r="G30" s="13">
        <v>21.6</v>
      </c>
      <c r="H30" s="13"/>
      <c r="I30" s="13"/>
      <c r="J30" s="13"/>
      <c r="K30" s="13"/>
      <c r="L30" s="13">
        <v>10.15</v>
      </c>
      <c r="M30" s="13"/>
      <c r="N30" s="13"/>
      <c r="O30" s="13"/>
      <c r="P30" s="13"/>
      <c r="Q30" s="13"/>
      <c r="R30" s="32"/>
      <c r="S30" s="13">
        <v>0.55000000000000004</v>
      </c>
      <c r="T30" s="23"/>
      <c r="U30" s="21"/>
      <c r="V30" s="21"/>
      <c r="W30" s="21"/>
      <c r="X30" s="21"/>
      <c r="Y30" s="21"/>
      <c r="Z30" s="21"/>
    </row>
    <row r="31" spans="1:26">
      <c r="A31" s="13" t="s">
        <v>108</v>
      </c>
      <c r="B31" s="13" t="s">
        <v>110</v>
      </c>
      <c r="C31" s="46" t="s">
        <v>111</v>
      </c>
      <c r="D31" s="23">
        <v>6</v>
      </c>
      <c r="E31" s="13"/>
      <c r="F31" s="13"/>
      <c r="G31" s="13"/>
      <c r="H31" s="13"/>
      <c r="I31" s="13"/>
      <c r="J31" s="13"/>
      <c r="K31" s="13"/>
      <c r="L31" s="13"/>
      <c r="M31" s="13">
        <v>6</v>
      </c>
      <c r="N31" s="13"/>
      <c r="O31" s="13"/>
      <c r="P31" s="13"/>
      <c r="Q31" s="13"/>
      <c r="R31" s="32"/>
      <c r="S31" s="13"/>
      <c r="T31" s="23"/>
      <c r="U31" s="21"/>
      <c r="V31" s="21"/>
      <c r="W31" s="21"/>
      <c r="X31" s="21"/>
      <c r="Y31" s="21"/>
      <c r="Z31" s="21"/>
    </row>
    <row r="32" spans="1:26">
      <c r="A32" s="13" t="s">
        <v>120</v>
      </c>
      <c r="B32" s="13" t="s">
        <v>94</v>
      </c>
      <c r="C32" s="46" t="s">
        <v>121</v>
      </c>
      <c r="D32" s="23">
        <v>306.67</v>
      </c>
      <c r="E32" s="13">
        <v>285.07</v>
      </c>
      <c r="F32" s="13"/>
      <c r="G32" s="13">
        <v>21.6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32"/>
      <c r="S32" s="13"/>
      <c r="T32" s="23"/>
      <c r="U32" s="21"/>
      <c r="V32" s="21"/>
      <c r="W32" s="21"/>
      <c r="X32" s="21"/>
      <c r="Y32" s="21"/>
      <c r="Z32" s="21"/>
    </row>
    <row r="33" spans="1:27">
      <c r="A33" s="13" t="s">
        <v>120</v>
      </c>
      <c r="B33" s="13" t="s">
        <v>122</v>
      </c>
      <c r="C33" s="46" t="s">
        <v>123</v>
      </c>
      <c r="D33" s="23">
        <v>100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>
        <v>100</v>
      </c>
      <c r="Q33" s="13"/>
      <c r="R33" s="32"/>
      <c r="S33" s="13"/>
      <c r="T33" s="23"/>
      <c r="U33" s="21"/>
      <c r="V33" s="21"/>
      <c r="W33" s="21"/>
      <c r="X33" s="21"/>
      <c r="Y33" s="21"/>
      <c r="Z33" s="21"/>
    </row>
    <row r="34" spans="1:27">
      <c r="A34" s="13" t="s">
        <v>124</v>
      </c>
      <c r="B34" s="13" t="s">
        <v>94</v>
      </c>
      <c r="C34" s="46" t="s">
        <v>125</v>
      </c>
      <c r="D34" s="23">
        <v>307.01</v>
      </c>
      <c r="E34" s="13">
        <v>285.07</v>
      </c>
      <c r="F34" s="13"/>
      <c r="G34" s="13">
        <v>21.6</v>
      </c>
      <c r="H34" s="13">
        <v>0.34</v>
      </c>
      <c r="I34" s="13"/>
      <c r="J34" s="13"/>
      <c r="K34" s="13"/>
      <c r="L34" s="13"/>
      <c r="M34" s="13"/>
      <c r="N34" s="13"/>
      <c r="O34" s="13"/>
      <c r="P34" s="13"/>
      <c r="Q34" s="13"/>
      <c r="R34" s="32"/>
      <c r="S34" s="13"/>
      <c r="T34" s="23"/>
      <c r="U34" s="21"/>
      <c r="V34" s="21"/>
      <c r="W34" s="21"/>
      <c r="X34" s="21"/>
      <c r="Y34" s="21"/>
      <c r="Z34" s="21"/>
    </row>
    <row r="35" spans="1:27">
      <c r="A35" s="13" t="s">
        <v>124</v>
      </c>
      <c r="B35" s="13" t="s">
        <v>11</v>
      </c>
      <c r="C35" s="46" t="s">
        <v>96</v>
      </c>
      <c r="D35" s="23">
        <v>86.2</v>
      </c>
      <c r="E35" s="13"/>
      <c r="F35" s="13">
        <v>86.2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32"/>
      <c r="S35" s="13"/>
      <c r="T35" s="23"/>
      <c r="U35" s="21"/>
      <c r="V35" s="21"/>
      <c r="W35" s="21"/>
      <c r="X35" s="21"/>
      <c r="Y35" s="21"/>
      <c r="Z35" s="21"/>
    </row>
    <row r="36" spans="1:27">
      <c r="A36" s="13" t="s">
        <v>124</v>
      </c>
      <c r="B36" s="13" t="s">
        <v>126</v>
      </c>
      <c r="C36" s="46" t="s">
        <v>127</v>
      </c>
      <c r="D36" s="23">
        <v>120</v>
      </c>
      <c r="E36" s="13"/>
      <c r="F36" s="13"/>
      <c r="G36" s="13"/>
      <c r="H36" s="13"/>
      <c r="I36" s="13"/>
      <c r="J36" s="13"/>
      <c r="K36" s="13"/>
      <c r="L36" s="13"/>
      <c r="M36" s="13"/>
      <c r="N36" s="13">
        <v>120</v>
      </c>
      <c r="O36" s="13"/>
      <c r="P36" s="13"/>
      <c r="Q36" s="13"/>
      <c r="R36" s="32"/>
      <c r="S36" s="13"/>
      <c r="T36" s="23"/>
      <c r="U36" s="21"/>
      <c r="V36" s="21"/>
      <c r="W36" s="21"/>
      <c r="X36" s="21"/>
      <c r="Y36" s="21"/>
      <c r="Z36" s="21"/>
    </row>
    <row r="37" spans="1:27">
      <c r="A37" s="13" t="s">
        <v>124</v>
      </c>
      <c r="B37" s="13" t="s">
        <v>126</v>
      </c>
      <c r="C37" s="46" t="s">
        <v>129</v>
      </c>
      <c r="D37" s="23">
        <v>100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>
        <v>100</v>
      </c>
      <c r="Q37" s="13"/>
      <c r="R37" s="32"/>
      <c r="S37" s="13"/>
      <c r="T37" s="23"/>
      <c r="U37" s="21"/>
      <c r="V37" s="21"/>
      <c r="W37" s="21"/>
      <c r="X37" s="21"/>
      <c r="Y37" s="21"/>
      <c r="Z37" s="21"/>
    </row>
    <row r="38" spans="1:27">
      <c r="A38" s="13" t="s">
        <v>128</v>
      </c>
      <c r="B38" s="13" t="s">
        <v>11</v>
      </c>
      <c r="C38" s="46" t="s">
        <v>96</v>
      </c>
      <c r="D38" s="23">
        <v>28.93</v>
      </c>
      <c r="E38" s="13"/>
      <c r="F38" s="13">
        <v>28.93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32"/>
      <c r="S38" s="13"/>
      <c r="T38" s="23"/>
      <c r="U38" s="21"/>
      <c r="V38" s="21"/>
      <c r="W38" s="21"/>
      <c r="X38" s="21"/>
      <c r="Y38" s="21"/>
      <c r="Z38" s="21"/>
    </row>
    <row r="39" spans="1:27">
      <c r="A39" s="13" t="s">
        <v>130</v>
      </c>
      <c r="B39" s="13" t="s">
        <v>94</v>
      </c>
      <c r="C39" s="46" t="s">
        <v>131</v>
      </c>
      <c r="D39" s="23">
        <v>307.79000000000002</v>
      </c>
      <c r="E39" s="13">
        <v>285.07</v>
      </c>
      <c r="F39" s="13"/>
      <c r="G39" s="13">
        <v>21.6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32"/>
      <c r="S39" s="13">
        <v>1.1200000000000001</v>
      </c>
      <c r="T39" s="23"/>
      <c r="U39" s="21"/>
      <c r="V39" s="21"/>
      <c r="W39" s="21"/>
      <c r="X39" s="21"/>
      <c r="Y39" s="21"/>
      <c r="Z39" s="21"/>
    </row>
    <row r="40" spans="1:27">
      <c r="A40" s="13" t="s">
        <v>132</v>
      </c>
      <c r="B40" s="13" t="s">
        <v>11</v>
      </c>
      <c r="C40" s="46" t="s">
        <v>96</v>
      </c>
      <c r="D40" s="23">
        <v>28.87</v>
      </c>
      <c r="E40" s="13"/>
      <c r="F40" s="13">
        <v>28.87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32"/>
      <c r="S40" s="13"/>
      <c r="T40" s="23"/>
      <c r="U40" s="21"/>
      <c r="V40" s="21"/>
      <c r="W40" s="21"/>
      <c r="X40" s="21"/>
      <c r="Y40" s="21"/>
      <c r="Z40" s="21"/>
    </row>
    <row r="41" spans="1:27">
      <c r="A41" s="13" t="s">
        <v>136</v>
      </c>
      <c r="B41" s="13" t="s">
        <v>94</v>
      </c>
      <c r="C41" s="46" t="s">
        <v>137</v>
      </c>
      <c r="D41" s="23">
        <v>348.67</v>
      </c>
      <c r="E41" s="13">
        <v>319.07</v>
      </c>
      <c r="F41" s="13"/>
      <c r="G41" s="13">
        <v>24.24</v>
      </c>
      <c r="H41" s="13">
        <v>1.1100000000000001</v>
      </c>
      <c r="I41" s="13"/>
      <c r="J41" s="13"/>
      <c r="K41" s="13"/>
      <c r="L41" s="13"/>
      <c r="M41" s="13"/>
      <c r="N41" s="13"/>
      <c r="O41" s="13"/>
      <c r="P41" s="13"/>
      <c r="Q41" s="13"/>
      <c r="R41" s="32"/>
      <c r="S41" s="13"/>
      <c r="T41" s="23"/>
      <c r="U41" s="21"/>
      <c r="V41" s="21">
        <v>4.25</v>
      </c>
      <c r="W41" s="21"/>
      <c r="X41" s="21"/>
      <c r="Y41" s="21"/>
      <c r="Z41" s="21"/>
    </row>
    <row r="42" spans="1:27" ht="15.75" thickBot="1">
      <c r="A42" s="13"/>
      <c r="B42" s="13"/>
      <c r="C42" s="46"/>
      <c r="D42" s="2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32"/>
      <c r="S42" s="13"/>
      <c r="T42" s="23"/>
      <c r="U42" s="21"/>
      <c r="V42" s="21"/>
      <c r="W42" s="21"/>
      <c r="X42" s="21"/>
      <c r="Y42" s="21"/>
      <c r="Z42" s="21"/>
    </row>
    <row r="43" spans="1:27" ht="16.5" thickTop="1" thickBot="1">
      <c r="A43" s="12" t="s">
        <v>31</v>
      </c>
      <c r="B43" s="12"/>
      <c r="C43" s="26"/>
      <c r="D43" s="34">
        <f>SUM(D19:D41)</f>
        <v>4383.3099999999995</v>
      </c>
      <c r="E43" s="34">
        <f t="shared" ref="E43:AA43" si="1">SUM(E19:E41)</f>
        <v>3160.6800000000003</v>
      </c>
      <c r="F43" s="34">
        <f t="shared" si="1"/>
        <v>280.8</v>
      </c>
      <c r="G43" s="34">
        <f t="shared" si="1"/>
        <v>218.64</v>
      </c>
      <c r="H43" s="34">
        <f t="shared" si="1"/>
        <v>5.7700000000000005</v>
      </c>
      <c r="I43" s="34">
        <f t="shared" si="1"/>
        <v>0</v>
      </c>
      <c r="J43" s="34">
        <f t="shared" si="1"/>
        <v>0</v>
      </c>
      <c r="K43" s="34">
        <f t="shared" si="1"/>
        <v>0</v>
      </c>
      <c r="L43" s="34">
        <f t="shared" si="1"/>
        <v>26.25</v>
      </c>
      <c r="M43" s="34">
        <f t="shared" si="1"/>
        <v>6</v>
      </c>
      <c r="N43" s="34">
        <f t="shared" si="1"/>
        <v>120</v>
      </c>
      <c r="O43" s="34">
        <f t="shared" si="1"/>
        <v>80.05</v>
      </c>
      <c r="P43" s="34">
        <f t="shared" si="1"/>
        <v>200</v>
      </c>
      <c r="Q43" s="34">
        <f t="shared" si="1"/>
        <v>220.86</v>
      </c>
      <c r="R43" s="34">
        <f t="shared" si="1"/>
        <v>0</v>
      </c>
      <c r="S43" s="34">
        <f t="shared" si="1"/>
        <v>5.1099999999999994</v>
      </c>
      <c r="T43" s="34">
        <f t="shared" si="1"/>
        <v>0</v>
      </c>
      <c r="U43" s="34">
        <f t="shared" si="1"/>
        <v>0</v>
      </c>
      <c r="V43" s="34">
        <f t="shared" si="1"/>
        <v>59.15</v>
      </c>
      <c r="W43" s="34">
        <f t="shared" si="1"/>
        <v>0</v>
      </c>
      <c r="X43" s="34">
        <f t="shared" si="1"/>
        <v>0</v>
      </c>
      <c r="Y43" s="34">
        <f t="shared" si="1"/>
        <v>0</v>
      </c>
      <c r="Z43" s="34">
        <f t="shared" si="1"/>
        <v>0</v>
      </c>
      <c r="AA43" s="34">
        <f t="shared" si="1"/>
        <v>0</v>
      </c>
    </row>
    <row r="44" spans="1:27" ht="15.75" thickTop="1">
      <c r="A44" s="12"/>
      <c r="B44" s="12"/>
      <c r="C44" s="26"/>
      <c r="D44" s="27"/>
      <c r="E44" s="12"/>
      <c r="F44" s="12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32"/>
      <c r="S44" s="13"/>
      <c r="T44" s="23"/>
      <c r="U44" s="21"/>
      <c r="V44" s="21"/>
      <c r="W44" s="21"/>
      <c r="X44" s="21"/>
      <c r="Y44" s="21"/>
      <c r="Z44" s="21"/>
    </row>
    <row r="45" spans="1:27">
      <c r="A45" s="12" t="s">
        <v>46</v>
      </c>
      <c r="B45" s="13"/>
      <c r="C45" s="29"/>
      <c r="D45" s="2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32"/>
      <c r="S45" s="13"/>
      <c r="T45" s="23"/>
      <c r="U45" s="21"/>
      <c r="V45" s="21"/>
      <c r="W45" s="21"/>
      <c r="X45" s="21"/>
      <c r="Y45" s="21"/>
      <c r="Z45" s="21"/>
    </row>
    <row r="46" spans="1:27">
      <c r="A46" s="12" t="s">
        <v>47</v>
      </c>
      <c r="B46" s="12"/>
      <c r="C46" s="26"/>
      <c r="D46" s="27">
        <f>D7</f>
        <v>5228.6400000000003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32"/>
      <c r="S46" s="13"/>
      <c r="T46" s="23"/>
      <c r="U46" s="21"/>
      <c r="V46" s="21"/>
      <c r="W46" s="21"/>
      <c r="X46" s="21"/>
      <c r="Y46" s="21"/>
      <c r="Z46" s="21"/>
    </row>
    <row r="47" spans="1:27">
      <c r="A47" s="12" t="s">
        <v>48</v>
      </c>
      <c r="B47" s="12"/>
      <c r="C47" s="26"/>
      <c r="D47" s="27">
        <f>SUM(D15)</f>
        <v>7544.5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32"/>
      <c r="S47" s="13"/>
      <c r="T47" s="23"/>
      <c r="U47" s="21"/>
      <c r="V47" s="21"/>
      <c r="W47" s="21"/>
      <c r="X47" s="21"/>
      <c r="Y47" s="21"/>
      <c r="Z47" s="21"/>
    </row>
    <row r="48" spans="1:27">
      <c r="A48" s="12"/>
      <c r="B48" s="12"/>
      <c r="C48" s="26"/>
      <c r="D48" s="27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32"/>
      <c r="S48" s="13"/>
      <c r="T48" s="23"/>
      <c r="U48" s="21"/>
      <c r="V48" s="21"/>
      <c r="W48" s="21"/>
      <c r="X48" s="21"/>
      <c r="Y48" s="21"/>
      <c r="Z48" s="21"/>
    </row>
    <row r="49" spans="1:26" ht="15.75" thickBot="1">
      <c r="A49" s="12" t="s">
        <v>49</v>
      </c>
      <c r="B49" s="12"/>
      <c r="C49" s="26"/>
      <c r="D49" s="27">
        <f>D43</f>
        <v>4383.3099999999995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32"/>
      <c r="S49" s="13"/>
      <c r="T49" s="23"/>
      <c r="U49" s="21"/>
      <c r="V49" s="21"/>
      <c r="W49" s="21"/>
      <c r="X49" s="21"/>
      <c r="Y49" s="21"/>
      <c r="Z49" s="21"/>
    </row>
    <row r="50" spans="1:26" ht="16.5" thickTop="1" thickBot="1">
      <c r="A50" s="12" t="s">
        <v>50</v>
      </c>
      <c r="B50" s="12"/>
      <c r="C50" s="26"/>
      <c r="D50" s="34">
        <f>SUM(D46+D47-D49)</f>
        <v>8389.83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32"/>
      <c r="S50" s="13"/>
      <c r="T50" s="23"/>
      <c r="U50" s="21"/>
      <c r="V50" s="21"/>
      <c r="W50" s="21"/>
      <c r="X50" s="21"/>
      <c r="Y50" s="21"/>
      <c r="Z50" s="21"/>
    </row>
    <row r="51" spans="1:26" ht="15.75" thickTop="1">
      <c r="A51" s="12"/>
      <c r="B51" s="12"/>
      <c r="C51" s="26"/>
      <c r="D51" s="27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32"/>
      <c r="S51" s="13"/>
      <c r="T51" s="23"/>
      <c r="U51" s="21"/>
      <c r="V51" s="21"/>
      <c r="W51" s="21"/>
      <c r="X51" s="21"/>
      <c r="Y51" s="21"/>
      <c r="Z51" s="21"/>
    </row>
    <row r="52" spans="1:26">
      <c r="A52" s="12"/>
      <c r="B52" s="12"/>
      <c r="C52" s="26"/>
      <c r="D52" s="27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32"/>
      <c r="S52" s="13"/>
      <c r="T52" s="23"/>
      <c r="U52" s="21"/>
      <c r="V52" s="21"/>
      <c r="W52" s="21"/>
      <c r="X52" s="21"/>
      <c r="Y52" s="21"/>
      <c r="Z52" s="21"/>
    </row>
    <row r="53" spans="1:26">
      <c r="A53" s="12" t="s">
        <v>140</v>
      </c>
      <c r="B53" s="12"/>
      <c r="C53" s="26"/>
      <c r="D53" s="27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23"/>
      <c r="U53" s="21"/>
      <c r="V53" s="21"/>
      <c r="W53" s="21"/>
      <c r="X53" s="21"/>
      <c r="Y53" s="21"/>
      <c r="Z53" s="21"/>
    </row>
    <row r="54" spans="1:26">
      <c r="A54" s="12" t="s">
        <v>51</v>
      </c>
      <c r="B54" s="12"/>
      <c r="C54" s="26"/>
      <c r="D54" s="27"/>
      <c r="E54" s="13"/>
      <c r="F54" s="13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3"/>
      <c r="T54" s="23"/>
      <c r="U54" s="21"/>
      <c r="V54" s="21"/>
      <c r="W54" s="21"/>
      <c r="X54" s="21"/>
      <c r="Y54" s="21"/>
      <c r="Z54" s="21"/>
    </row>
    <row r="55" spans="1:26">
      <c r="A55" s="12"/>
      <c r="B55" s="12"/>
      <c r="C55" s="26"/>
      <c r="D55" s="27"/>
      <c r="E55" s="13"/>
      <c r="F55" s="13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3"/>
      <c r="T55" s="23"/>
      <c r="U55" s="21"/>
      <c r="V55" s="21"/>
      <c r="W55" s="21"/>
      <c r="X55" s="21"/>
      <c r="Y55" s="21"/>
      <c r="Z55" s="21"/>
    </row>
    <row r="56" spans="1:26">
      <c r="A56" s="12" t="s">
        <v>52</v>
      </c>
      <c r="B56" s="12"/>
      <c r="C56" s="29"/>
      <c r="D56" s="27">
        <v>0</v>
      </c>
      <c r="E56" s="13"/>
      <c r="F56" s="13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3"/>
      <c r="T56" s="23"/>
      <c r="U56" s="21"/>
      <c r="V56" s="21"/>
      <c r="W56" s="21"/>
      <c r="X56" s="21"/>
      <c r="Y56" s="21"/>
      <c r="Z56" s="21"/>
    </row>
    <row r="57" spans="1:26">
      <c r="A57" s="12" t="s">
        <v>53</v>
      </c>
      <c r="B57" s="12"/>
      <c r="C57" s="29"/>
      <c r="D57" s="27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23"/>
      <c r="U57" s="21"/>
      <c r="V57" s="21"/>
      <c r="W57" s="21"/>
      <c r="X57" s="21"/>
      <c r="Y57" s="21"/>
      <c r="Z57" s="21"/>
    </row>
    <row r="58" spans="1:26">
      <c r="A58" s="13"/>
      <c r="B58" s="13"/>
      <c r="C58" s="29"/>
      <c r="D58" s="2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32"/>
      <c r="S58" s="13"/>
      <c r="T58" s="23"/>
      <c r="U58" s="21"/>
      <c r="V58" s="21"/>
      <c r="W58" s="21"/>
      <c r="X58" s="21"/>
      <c r="Y58" s="21"/>
      <c r="Z58" s="21"/>
    </row>
    <row r="59" spans="1:26" ht="15.75" thickBot="1">
      <c r="A59" s="12"/>
      <c r="B59" s="12"/>
      <c r="C59" s="26"/>
      <c r="D59" s="27">
        <v>0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23"/>
      <c r="U59" s="21"/>
      <c r="V59" s="21"/>
      <c r="W59" s="21"/>
      <c r="X59" s="21"/>
      <c r="Y59" s="21"/>
      <c r="Z59" s="21"/>
    </row>
    <row r="60" spans="1:26" ht="16.5" thickTop="1" thickBot="1">
      <c r="A60" s="12" t="s">
        <v>54</v>
      </c>
      <c r="B60" s="12"/>
      <c r="C60" s="26"/>
      <c r="D60" s="34">
        <f>SUM(D46+D47-D49)</f>
        <v>8389.83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23"/>
      <c r="U60" s="21"/>
      <c r="V60" s="21"/>
      <c r="W60" s="21"/>
      <c r="X60" s="21"/>
      <c r="Y60" s="21"/>
      <c r="Z60" s="21"/>
    </row>
    <row r="61" spans="1:26" ht="15.75" thickTop="1">
      <c r="A61" s="23"/>
      <c r="B61" s="15"/>
      <c r="C61" s="47"/>
      <c r="D61" s="2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23"/>
      <c r="U61" s="21"/>
      <c r="V61" s="21"/>
      <c r="W61" s="21"/>
      <c r="X61" s="21"/>
      <c r="Y61" s="21"/>
      <c r="Z61" s="21"/>
    </row>
    <row r="62" spans="1:26">
      <c r="A62" s="23"/>
      <c r="B62" s="15"/>
      <c r="C62" s="23"/>
      <c r="D62" s="23"/>
      <c r="E62" s="23"/>
      <c r="F62" s="23"/>
      <c r="G62" s="12"/>
      <c r="H62" s="13"/>
      <c r="I62" s="13"/>
      <c r="J62" s="13"/>
      <c r="K62" s="13"/>
      <c r="L62" s="13"/>
      <c r="M62" s="13"/>
      <c r="N62" s="13"/>
      <c r="O62" s="23"/>
      <c r="P62" s="12"/>
      <c r="Q62" s="13"/>
      <c r="R62" s="13"/>
      <c r="S62" s="13"/>
      <c r="T62" s="23"/>
      <c r="U62" s="21"/>
      <c r="V62" s="21"/>
      <c r="W62" s="21"/>
      <c r="X62" s="21"/>
      <c r="Y62" s="21"/>
      <c r="Z62" s="21"/>
    </row>
    <row r="63" spans="1:26">
      <c r="A63" s="16" t="s">
        <v>55</v>
      </c>
      <c r="B63" s="15"/>
      <c r="C63" s="47"/>
      <c r="D63" s="23"/>
      <c r="E63" s="13"/>
      <c r="F63" s="13"/>
      <c r="G63" s="12"/>
      <c r="H63" s="13"/>
      <c r="I63" s="13"/>
      <c r="J63" s="13"/>
      <c r="K63" s="13"/>
      <c r="L63" s="13"/>
      <c r="M63" s="13"/>
      <c r="N63" s="13"/>
      <c r="O63" s="23"/>
      <c r="P63" s="12"/>
      <c r="Q63" s="13"/>
      <c r="R63" s="13"/>
      <c r="S63" s="13"/>
      <c r="T63" s="23"/>
      <c r="U63" s="21"/>
      <c r="V63" s="21"/>
      <c r="W63" s="21"/>
      <c r="X63" s="21"/>
      <c r="Y63" s="21"/>
      <c r="Z63" s="21"/>
    </row>
    <row r="64" spans="1:26">
      <c r="A64" s="16" t="s">
        <v>56</v>
      </c>
      <c r="B64" s="15"/>
      <c r="C64" s="23"/>
      <c r="D64" s="2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23"/>
      <c r="P64" s="16"/>
      <c r="Q64" s="13"/>
      <c r="R64" s="13"/>
      <c r="S64" s="13"/>
      <c r="T64" s="23"/>
      <c r="U64" s="21"/>
      <c r="V64" s="21"/>
      <c r="W64" s="21"/>
      <c r="X64" s="21"/>
      <c r="Y64" s="21"/>
      <c r="Z64" s="21"/>
    </row>
    <row r="65" spans="1:26">
      <c r="A65" s="16" t="s">
        <v>57</v>
      </c>
      <c r="B65" s="15"/>
      <c r="C65" s="47"/>
      <c r="D65" s="2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23"/>
      <c r="U65" s="21"/>
      <c r="V65" s="21"/>
      <c r="W65" s="21"/>
      <c r="X65" s="21"/>
      <c r="Y65" s="21"/>
      <c r="Z65" s="21"/>
    </row>
    <row r="66" spans="1:26">
      <c r="A66" s="16" t="s">
        <v>58</v>
      </c>
      <c r="B66" s="23"/>
      <c r="C66" s="23"/>
      <c r="D66" s="23"/>
      <c r="E66" s="23"/>
      <c r="F66" s="2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23"/>
      <c r="U66" s="21"/>
      <c r="V66" s="21"/>
      <c r="W66" s="21"/>
      <c r="X66" s="21"/>
      <c r="Y66" s="21"/>
      <c r="Z66" s="21"/>
    </row>
    <row r="67" spans="1:26">
      <c r="A67" s="16" t="s">
        <v>59</v>
      </c>
      <c r="B67" s="23"/>
      <c r="C67" s="23"/>
      <c r="D67" s="23"/>
      <c r="E67" s="23"/>
      <c r="F67" s="2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23"/>
      <c r="U67" s="21"/>
      <c r="V67" s="21"/>
      <c r="W67" s="21"/>
      <c r="X67" s="21"/>
      <c r="Y67" s="21"/>
      <c r="Z67" s="21"/>
    </row>
    <row r="68" spans="1:26">
      <c r="A68" s="16" t="s">
        <v>60</v>
      </c>
      <c r="B68" s="23"/>
      <c r="C68" s="47"/>
      <c r="D68" s="2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23"/>
      <c r="U68" s="21"/>
      <c r="V68" s="21"/>
      <c r="W68" s="21"/>
      <c r="X68" s="21"/>
      <c r="Y68" s="21"/>
      <c r="Z68" s="21"/>
    </row>
    <row r="69" spans="1:26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</sheetData>
  <mergeCells count="3">
    <mergeCell ref="E1:H1"/>
    <mergeCell ref="I1:N1"/>
    <mergeCell ref="O1:X1"/>
  </mergeCells>
  <pageMargins left="0.7" right="0.7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0"/>
  <sheetViews>
    <sheetView tabSelected="1" workbookViewId="0">
      <selection activeCell="D1" sqref="D1"/>
    </sheetView>
  </sheetViews>
  <sheetFormatPr defaultColWidth="12" defaultRowHeight="12.75"/>
  <cols>
    <col min="1" max="1" width="20.7109375" style="4" customWidth="1"/>
    <col min="2" max="3" width="13.7109375" style="2" customWidth="1"/>
    <col min="4" max="16384" width="12" style="4"/>
  </cols>
  <sheetData>
    <row r="1" spans="1:4" ht="21.4" customHeight="1">
      <c r="A1" s="7" t="s">
        <v>74</v>
      </c>
    </row>
    <row r="2" spans="1:4" ht="21.4" customHeight="1">
      <c r="A2" s="7" t="s">
        <v>73</v>
      </c>
    </row>
    <row r="3" spans="1:4" ht="21.4" customHeight="1">
      <c r="A3" s="7"/>
    </row>
    <row r="4" spans="1:4" s="7" customFormat="1" ht="16.350000000000001" customHeight="1">
      <c r="B4" s="5"/>
      <c r="C4" s="5"/>
    </row>
    <row r="5" spans="1:4" ht="15.4" customHeight="1">
      <c r="B5" s="5" t="s">
        <v>1</v>
      </c>
      <c r="C5" s="5" t="s">
        <v>70</v>
      </c>
    </row>
    <row r="6" spans="1:4" ht="15.4" customHeight="1">
      <c r="A6" s="7" t="s">
        <v>2</v>
      </c>
    </row>
    <row r="7" spans="1:4" ht="12.75" customHeight="1">
      <c r="A7" s="4" t="s">
        <v>3</v>
      </c>
      <c r="B7" s="2">
        <v>7500</v>
      </c>
      <c r="C7" s="2">
        <v>7500</v>
      </c>
    </row>
    <row r="8" spans="1:4" ht="12.75" customHeight="1">
      <c r="A8" s="4" t="s">
        <v>4</v>
      </c>
      <c r="B8" s="2">
        <v>121.99</v>
      </c>
      <c r="C8" s="2">
        <v>44.5</v>
      </c>
      <c r="D8" s="4" t="s">
        <v>75</v>
      </c>
    </row>
    <row r="9" spans="1:4" ht="12.75" customHeight="1">
      <c r="A9" s="4" t="s">
        <v>5</v>
      </c>
    </row>
    <row r="10" spans="1:4" ht="12.75" customHeight="1">
      <c r="A10" s="4" t="s">
        <v>6</v>
      </c>
    </row>
    <row r="11" spans="1:4" ht="15.4" customHeight="1">
      <c r="A11" s="8" t="s">
        <v>7</v>
      </c>
      <c r="B11" s="9">
        <f t="shared" ref="B11:C11" si="0">SUM(B7:B10)</f>
        <v>7621.99</v>
      </c>
      <c r="C11" s="9">
        <f t="shared" si="0"/>
        <v>7544.5</v>
      </c>
    </row>
    <row r="13" spans="1:4" ht="15.4" customHeight="1">
      <c r="A13" s="7" t="s">
        <v>8</v>
      </c>
    </row>
    <row r="14" spans="1:4" ht="15.4" customHeight="1">
      <c r="A14" s="7" t="s">
        <v>9</v>
      </c>
    </row>
    <row r="15" spans="1:4" ht="12.75" customHeight="1">
      <c r="A15" s="4" t="s">
        <v>10</v>
      </c>
      <c r="B15" s="2">
        <v>3232.07</v>
      </c>
      <c r="C15" s="3">
        <v>3160.68</v>
      </c>
      <c r="D15" s="4" t="s">
        <v>144</v>
      </c>
    </row>
    <row r="16" spans="1:4" ht="12.75" customHeight="1">
      <c r="A16" s="4" t="s">
        <v>11</v>
      </c>
      <c r="B16" s="2">
        <v>134</v>
      </c>
      <c r="C16" s="3">
        <v>280.8</v>
      </c>
      <c r="D16" s="4" t="s">
        <v>145</v>
      </c>
    </row>
    <row r="17" spans="1:4" ht="12.75" customHeight="1">
      <c r="A17" s="4" t="s">
        <v>12</v>
      </c>
      <c r="B17" s="2">
        <v>237.6</v>
      </c>
      <c r="C17" s="3">
        <v>218.64</v>
      </c>
      <c r="D17" s="4" t="s">
        <v>146</v>
      </c>
    </row>
    <row r="18" spans="1:4" ht="12.75" customHeight="1">
      <c r="A18" s="4" t="s">
        <v>13</v>
      </c>
      <c r="B18" s="2">
        <v>19.66</v>
      </c>
      <c r="C18" s="3">
        <v>5.77</v>
      </c>
      <c r="D18" s="4" t="s">
        <v>152</v>
      </c>
    </row>
    <row r="19" spans="1:4" ht="12.75" customHeight="1">
      <c r="A19" s="4" t="s">
        <v>14</v>
      </c>
      <c r="B19" s="2">
        <v>0</v>
      </c>
      <c r="C19" s="2">
        <v>0</v>
      </c>
    </row>
    <row r="20" spans="1:4" ht="12.75" customHeight="1">
      <c r="A20" s="4" t="s">
        <v>15</v>
      </c>
      <c r="B20" s="2">
        <v>0</v>
      </c>
      <c r="C20" s="2">
        <v>0</v>
      </c>
    </row>
    <row r="21" spans="1:4" ht="15.4" customHeight="1">
      <c r="A21" s="10" t="s">
        <v>16</v>
      </c>
      <c r="B21" s="11">
        <f>SUM(B15:B20)</f>
        <v>3623.33</v>
      </c>
      <c r="C21" s="11">
        <f>SUM(C15:C20)</f>
        <v>3665.89</v>
      </c>
      <c r="D21" s="4" t="s">
        <v>154</v>
      </c>
    </row>
    <row r="22" spans="1:4" ht="15.4" customHeight="1">
      <c r="A22" s="7" t="s">
        <v>17</v>
      </c>
    </row>
    <row r="23" spans="1:4" ht="12.75" customHeight="1">
      <c r="A23" s="4" t="s">
        <v>18</v>
      </c>
      <c r="B23" s="2">
        <v>0</v>
      </c>
      <c r="C23" s="2">
        <v>0</v>
      </c>
    </row>
    <row r="24" spans="1:4" ht="12.75" customHeight="1">
      <c r="A24" s="4" t="s">
        <v>19</v>
      </c>
      <c r="B24" s="2">
        <v>37.56</v>
      </c>
      <c r="C24" s="3">
        <v>26.25</v>
      </c>
      <c r="D24" s="4" t="s">
        <v>155</v>
      </c>
    </row>
    <row r="25" spans="1:4" ht="12.75" customHeight="1">
      <c r="A25" s="4" t="s">
        <v>20</v>
      </c>
      <c r="B25" s="2">
        <v>0</v>
      </c>
      <c r="C25" s="3">
        <v>6</v>
      </c>
    </row>
    <row r="26" spans="1:4" ht="12.75" customHeight="1">
      <c r="A26" s="4" t="s">
        <v>21</v>
      </c>
      <c r="B26" s="2">
        <v>97</v>
      </c>
      <c r="C26" s="3">
        <v>120</v>
      </c>
      <c r="D26" s="4" t="s">
        <v>147</v>
      </c>
    </row>
    <row r="27" spans="1:4" ht="12.75" customHeight="1">
      <c r="A27" s="4" t="s">
        <v>22</v>
      </c>
      <c r="B27" s="2">
        <v>79.44</v>
      </c>
      <c r="C27" s="3">
        <v>80.05</v>
      </c>
    </row>
    <row r="28" spans="1:4" ht="12.75" customHeight="1">
      <c r="A28" s="4" t="s">
        <v>23</v>
      </c>
      <c r="B28" s="2">
        <v>250</v>
      </c>
      <c r="C28" s="3">
        <v>200</v>
      </c>
      <c r="D28" s="4" t="s">
        <v>153</v>
      </c>
    </row>
    <row r="29" spans="1:4" ht="12.75" customHeight="1">
      <c r="A29" s="4" t="s">
        <v>24</v>
      </c>
      <c r="B29" s="2">
        <v>215.93</v>
      </c>
      <c r="C29" s="3">
        <v>220.86</v>
      </c>
    </row>
    <row r="30" spans="1:4" ht="12.75" customHeight="1">
      <c r="A30" s="4" t="s">
        <v>25</v>
      </c>
      <c r="B30" s="2">
        <v>0</v>
      </c>
      <c r="C30" s="3">
        <v>0</v>
      </c>
    </row>
    <row r="31" spans="1:4" ht="12.75" customHeight="1">
      <c r="A31" s="4" t="s">
        <v>26</v>
      </c>
      <c r="B31" s="2">
        <v>14.3</v>
      </c>
      <c r="C31" s="3">
        <v>5.1100000000000003</v>
      </c>
      <c r="D31" s="4" t="s">
        <v>149</v>
      </c>
    </row>
    <row r="32" spans="1:4" ht="12.75" customHeight="1">
      <c r="A32" s="4" t="s">
        <v>4</v>
      </c>
      <c r="B32" s="2">
        <v>103.6</v>
      </c>
      <c r="C32" s="3">
        <v>59.15</v>
      </c>
      <c r="D32" s="4" t="s">
        <v>148</v>
      </c>
    </row>
    <row r="33" spans="1:4" ht="12.75" customHeight="1">
      <c r="A33" s="4" t="s">
        <v>27</v>
      </c>
      <c r="B33" s="2">
        <v>1879.45</v>
      </c>
      <c r="C33" s="3">
        <v>0</v>
      </c>
      <c r="D33" s="4" t="s">
        <v>150</v>
      </c>
    </row>
    <row r="34" spans="1:4" ht="12.75" customHeight="1">
      <c r="A34" s="4" t="s">
        <v>28</v>
      </c>
      <c r="C34" s="3"/>
    </row>
    <row r="35" spans="1:4" ht="12.75" customHeight="1">
      <c r="A35" s="4" t="s">
        <v>29</v>
      </c>
      <c r="B35" s="2">
        <v>1211.17</v>
      </c>
      <c r="C35" s="3">
        <v>0</v>
      </c>
      <c r="D35" s="4" t="s">
        <v>151</v>
      </c>
    </row>
    <row r="36" spans="1:4" ht="15.4" customHeight="1">
      <c r="A36" s="10" t="s">
        <v>16</v>
      </c>
      <c r="B36" s="11">
        <f>SUM(B23:B35)</f>
        <v>3888.4500000000003</v>
      </c>
      <c r="C36" s="11">
        <f>SUM(C23:C35)</f>
        <v>717.42000000000007</v>
      </c>
    </row>
    <row r="37" spans="1:4" ht="15.4" customHeight="1"/>
    <row r="38" spans="1:4" ht="15.4" customHeight="1">
      <c r="A38" s="8" t="s">
        <v>30</v>
      </c>
      <c r="B38" s="9">
        <f t="shared" ref="B38:C38" si="1">SUM(B21+B36)</f>
        <v>7511.7800000000007</v>
      </c>
      <c r="C38" s="9">
        <f t="shared" si="1"/>
        <v>4383.3099999999995</v>
      </c>
    </row>
    <row r="40" spans="1:4" ht="15.4" customHeight="1"/>
    <row r="41" spans="1:4" ht="15.4" customHeight="1"/>
    <row r="50" spans="2:3">
      <c r="B50" s="24"/>
      <c r="C50" s="5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March Bank Rec</vt:lpstr>
      <vt:lpstr>Comp &amp; Projection</vt:lpstr>
      <vt:lpstr>Rec &amp; Payments</vt:lpstr>
      <vt:lpstr>VARIANCES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miller</dc:creator>
  <cp:lastModifiedBy>Claire</cp:lastModifiedBy>
  <cp:lastPrinted>2018-03-22T10:02:33Z</cp:lastPrinted>
  <dcterms:created xsi:type="dcterms:W3CDTF">2017-02-06T15:37:12Z</dcterms:created>
  <dcterms:modified xsi:type="dcterms:W3CDTF">2018-05-06T10:47:20Z</dcterms:modified>
</cp:coreProperties>
</file>