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ire\Documents\Tarset\Finance 2018 2019\"/>
    </mc:Choice>
  </mc:AlternateContent>
  <xr:revisionPtr revIDLastSave="0" documentId="8_{194C71CB-EC04-40D7-9AEE-9222E2B53D32}" xr6:coauthVersionLast="41" xr6:coauthVersionMax="41" xr10:uidLastSave="{00000000-0000-0000-0000-000000000000}"/>
  <bookViews>
    <workbookView xWindow="-120" yWindow="-120" windowWidth="20730" windowHeight="11160" activeTab="3" xr2:uid="{00000000-000D-0000-FFFF-FFFF00000000}"/>
  </bookViews>
  <sheets>
    <sheet name="MARCH BANK REC" sheetId="3" r:id="rId1"/>
    <sheet name="Comp &amp; Projection" sheetId="1" r:id="rId2"/>
    <sheet name="Rec &amp; Payments" sheetId="4" r:id="rId3"/>
    <sheet name="VARIANCES 2019" sheetId="8" r:id="rId4"/>
  </sheets>
  <calcPr calcId="181029"/>
</workbook>
</file>

<file path=xl/calcChain.xml><?xml version="1.0" encoding="utf-8"?>
<calcChain xmlns="http://schemas.openxmlformats.org/spreadsheetml/2006/main">
  <c r="C38" i="8" l="1"/>
  <c r="C36" i="8"/>
  <c r="C21" i="8"/>
  <c r="C11" i="8"/>
  <c r="E44" i="4" l="1"/>
  <c r="F44" i="4"/>
  <c r="G44" i="4"/>
  <c r="H44" i="4"/>
  <c r="I44" i="4"/>
  <c r="J44" i="4"/>
  <c r="K44" i="4"/>
  <c r="L44" i="4"/>
  <c r="M44" i="4"/>
  <c r="N44" i="4"/>
  <c r="D44" i="4"/>
  <c r="D28" i="3" l="1"/>
  <c r="E30" i="1" l="1"/>
  <c r="E15" i="1"/>
  <c r="D50" i="4"/>
  <c r="E31" i="1" l="1"/>
  <c r="B34" i="1" s="1"/>
  <c r="C30" i="1"/>
  <c r="F30" i="1"/>
  <c r="G30" i="1"/>
  <c r="F15" i="1"/>
  <c r="G15" i="1"/>
  <c r="F7" i="1"/>
  <c r="G7" i="1"/>
  <c r="F31" i="1" l="1"/>
  <c r="B36" i="1" s="1"/>
  <c r="G31" i="1"/>
  <c r="D32" i="3"/>
  <c r="E14" i="4" l="1"/>
  <c r="F14" i="4"/>
  <c r="D14" i="4"/>
  <c r="D51" i="4" s="1"/>
  <c r="E7" i="1" l="1"/>
  <c r="B11" i="8"/>
  <c r="B36" i="8"/>
  <c r="B21" i="8"/>
  <c r="B38" i="8" l="1"/>
  <c r="W44" i="4"/>
  <c r="X44" i="4"/>
  <c r="Y44" i="4"/>
  <c r="Z44" i="4"/>
  <c r="AA44" i="4"/>
  <c r="D15" i="1" l="1"/>
  <c r="D30" i="1"/>
  <c r="D7" i="1"/>
  <c r="D31" i="1" l="1"/>
  <c r="B30" i="1" l="1"/>
  <c r="C7" i="1" l="1"/>
  <c r="C15" i="1"/>
  <c r="C31" i="1" l="1"/>
  <c r="D33" i="3" l="1"/>
  <c r="D31" i="3"/>
  <c r="D48" i="4"/>
  <c r="D47" i="4"/>
  <c r="D61" i="4" s="1"/>
  <c r="B15" i="1"/>
  <c r="B7" i="1"/>
  <c r="D40" i="3" l="1"/>
  <c r="D34" i="3"/>
  <c r="D36" i="3" s="1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100-000001000000}">
      <text/>
    </comment>
  </commentList>
</comments>
</file>

<file path=xl/sharedStrings.xml><?xml version="1.0" encoding="utf-8"?>
<sst xmlns="http://schemas.openxmlformats.org/spreadsheetml/2006/main" count="250" uniqueCount="147">
  <si>
    <t>Precept Comparison &amp; Projection</t>
  </si>
  <si>
    <t>RECEIPTS</t>
  </si>
  <si>
    <t>Precept</t>
  </si>
  <si>
    <t>Other</t>
  </si>
  <si>
    <t>Grants</t>
  </si>
  <si>
    <t>Sale of Assets</t>
  </si>
  <si>
    <t>TOTAL INCOME</t>
  </si>
  <si>
    <t>EXPENDITURE</t>
  </si>
  <si>
    <t>Staff costs</t>
  </si>
  <si>
    <t>Salary</t>
  </si>
  <si>
    <t>HMRC</t>
  </si>
  <si>
    <t>Mileage</t>
  </si>
  <si>
    <t>Telephone</t>
  </si>
  <si>
    <t>Accountant PAYE</t>
  </si>
  <si>
    <t>Training/Confer</t>
  </si>
  <si>
    <t>Sub Total</t>
  </si>
  <si>
    <t>General Expenses</t>
  </si>
  <si>
    <t>Advertising</t>
  </si>
  <si>
    <t>Stationery</t>
  </si>
  <si>
    <t>Skip/litter</t>
  </si>
  <si>
    <t>Village Hall Hire</t>
  </si>
  <si>
    <t>Subscriptions</t>
  </si>
  <si>
    <t>Donations</t>
  </si>
  <si>
    <t>Insurance</t>
  </si>
  <si>
    <t>BDO</t>
  </si>
  <si>
    <t>Postage</t>
  </si>
  <si>
    <t>By-election</t>
  </si>
  <si>
    <t>Depreciation/contigency</t>
  </si>
  <si>
    <t>VAT</t>
  </si>
  <si>
    <t>TOTAL EXPENSES</t>
  </si>
  <si>
    <t>Totals</t>
  </si>
  <si>
    <t>Clerk Expenses</t>
  </si>
  <si>
    <t>PAYMENTS</t>
  </si>
  <si>
    <t>All Other</t>
  </si>
  <si>
    <t>Date</t>
  </si>
  <si>
    <t>From</t>
  </si>
  <si>
    <t>Ref. No.</t>
  </si>
  <si>
    <t>NCC half yearly precept</t>
  </si>
  <si>
    <t>By</t>
  </si>
  <si>
    <t>Reconcilliation</t>
  </si>
  <si>
    <t>Opening Balance</t>
  </si>
  <si>
    <t>Plus Receipts</t>
  </si>
  <si>
    <t>Less Expenditure</t>
  </si>
  <si>
    <t>Current Balance</t>
  </si>
  <si>
    <t>Represented by Cash at Bank(Lloyds TSB Current Account)</t>
  </si>
  <si>
    <t>Add Outstanding Pay-Ins</t>
  </si>
  <si>
    <t>Less Outstanding Cheques(Accruals)</t>
  </si>
  <si>
    <t>Accounting Balance Forward</t>
  </si>
  <si>
    <t>I certify that these accounts present fairly the financial position of the Council, are</t>
  </si>
  <si>
    <t>consistent with the underlying financial records, and have been prepared on a</t>
  </si>
  <si>
    <t>receipt and payments basis. Signed:........................................................................</t>
  </si>
  <si>
    <t>I confirm that these accounts were approved by the Council and recorded as a</t>
  </si>
  <si>
    <t>council minute at the Parish Council meeting held on …......................................</t>
  </si>
  <si>
    <t xml:space="preserve"> Signed:...........................................................................................................................</t>
  </si>
  <si>
    <t>This paper seeks approval for the financial accounts</t>
  </si>
  <si>
    <t xml:space="preserve">Receipts and Payments Summary </t>
  </si>
  <si>
    <t>Unpresented cheques/on account</t>
  </si>
  <si>
    <t xml:space="preserve">Unallocated income:  </t>
  </si>
  <si>
    <t>To</t>
  </si>
  <si>
    <t>Reconciliation</t>
  </si>
  <si>
    <t>Less Outstanding Cheques/on account</t>
  </si>
  <si>
    <t xml:space="preserve">Budget </t>
  </si>
  <si>
    <t>2017-2018</t>
  </si>
  <si>
    <t>Current Balance(Lloyds  Current Account)</t>
  </si>
  <si>
    <t>VARIANCES</t>
  </si>
  <si>
    <t>TARSET AND GREYSTEAD PARISH COUNCIL</t>
  </si>
  <si>
    <t>less Reclaimable VAT</t>
  </si>
  <si>
    <t>As at</t>
  </si>
  <si>
    <t>FINANCIAL REPORT</t>
  </si>
  <si>
    <t>Budget</t>
  </si>
  <si>
    <t>2018-2019</t>
  </si>
  <si>
    <t>Orchard maintenance</t>
  </si>
  <si>
    <t>Balance Brought Forward from 1st April 2018</t>
  </si>
  <si>
    <t>Council meeting bi-monthly from January 2018</t>
  </si>
  <si>
    <t>less meetings being held</t>
  </si>
  <si>
    <t>,</t>
  </si>
  <si>
    <t>16.5.18</t>
  </si>
  <si>
    <t>Opening Bal 1/4/18</t>
  </si>
  <si>
    <t>13.9.18</t>
  </si>
  <si>
    <t>15.4.18</t>
  </si>
  <si>
    <t>DD</t>
  </si>
  <si>
    <t>Expenses</t>
  </si>
  <si>
    <t>Hall Hire</t>
  </si>
  <si>
    <t>Salary/HMRC</t>
  </si>
  <si>
    <t>9.4.18</t>
  </si>
  <si>
    <t>38253865</t>
  </si>
  <si>
    <t>C Miller, March, April salary</t>
  </si>
  <si>
    <t>C Miller, April, May expenses</t>
  </si>
  <si>
    <t>Came &amp; Company</t>
  </si>
  <si>
    <t>000577</t>
  </si>
  <si>
    <t>000578</t>
  </si>
  <si>
    <t>Opening Bank Balance at Lloyds as at 01.04.18</t>
  </si>
  <si>
    <t>Tarset Village Hall Committee</t>
  </si>
  <si>
    <t>000579</t>
  </si>
  <si>
    <t>unpresented cheque</t>
  </si>
  <si>
    <t>Unpresented payment</t>
  </si>
  <si>
    <t>18.7.18</t>
  </si>
  <si>
    <t>000580</t>
  </si>
  <si>
    <t>C Miller, May, June salary</t>
  </si>
  <si>
    <t>C Miller, June, July expenses</t>
  </si>
  <si>
    <t>NALC</t>
  </si>
  <si>
    <t>000581</t>
  </si>
  <si>
    <t>19.9.18</t>
  </si>
  <si>
    <t>000582</t>
  </si>
  <si>
    <t>C Miller, July, August Salary</t>
  </si>
  <si>
    <t>C Miller, August, Sept expenses</t>
  </si>
  <si>
    <t>Projected</t>
  </si>
  <si>
    <t>as at 21/11/18</t>
  </si>
  <si>
    <t>2019-2020</t>
  </si>
  <si>
    <t>Est C/B 31/3/19</t>
  </si>
  <si>
    <t>21.11.18</t>
  </si>
  <si>
    <t>000583</t>
  </si>
  <si>
    <t>C Miller, Sept, Oct Salary</t>
  </si>
  <si>
    <t>C Miller, Oct, Nov expenses</t>
  </si>
  <si>
    <t>Tynedale Hospice at Home</t>
  </si>
  <si>
    <t>000584</t>
  </si>
  <si>
    <t>16.1.19</t>
  </si>
  <si>
    <t>000586</t>
  </si>
  <si>
    <t>CM Comerical</t>
  </si>
  <si>
    <t>000585</t>
  </si>
  <si>
    <t>Orchard</t>
  </si>
  <si>
    <t>C Miller, Nov/Dec Salary</t>
  </si>
  <si>
    <t>C Miller, Dec, Jan expenses</t>
  </si>
  <si>
    <t>Tarset Village Hall</t>
  </si>
  <si>
    <t>000587</t>
  </si>
  <si>
    <t>Accounting Balance Brought Forward from 31.01.19</t>
  </si>
  <si>
    <t>20.3.19</t>
  </si>
  <si>
    <t>C Miller, Jan/Feb salary</t>
  </si>
  <si>
    <t>C Miller, Jan/Feb Salary</t>
  </si>
  <si>
    <t>000588</t>
  </si>
  <si>
    <t>C Miller, Feb, March expenses</t>
  </si>
  <si>
    <t>Represented by Cash at Bank 31.03.19</t>
  </si>
  <si>
    <t>Accounting Balance Brought Forward 31.03.19</t>
  </si>
  <si>
    <t>P N Samson</t>
  </si>
  <si>
    <t>000589</t>
  </si>
  <si>
    <t>589</t>
  </si>
  <si>
    <t>Current Bank Balance at Lloyds as at 31.01.19</t>
  </si>
  <si>
    <t>ACCOUNTS FOR THE YEAR ENDED 31st MARCH 2019</t>
  </si>
  <si>
    <t>Receipts and Payments Summary 1st April 2018- 31st March 2019</t>
  </si>
  <si>
    <t>Yr Ending 31.03.19</t>
  </si>
  <si>
    <t>inc above</t>
  </si>
  <si>
    <t>Precept lowered</t>
  </si>
  <si>
    <t>Mileage/expenses</t>
  </si>
  <si>
    <t>included in mileage/expenses</t>
  </si>
  <si>
    <t>inc in mileage/expenses</t>
  </si>
  <si>
    <t>grounds maintenance contractor engaged</t>
  </si>
  <si>
    <t>£400 donation towards new noticeboard y/e 31.3.19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</si>
</sst>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£-809]#,##0.00;[Red]\-[$£-809]#,##0.00"/>
    <numFmt numFmtId="165" formatCode="&quot; £&quot;#,##0.00\ ;&quot;-£&quot;#,##0.00\ ;&quot; £-&quot;#\ ;@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8"/>
      <name val="Arial1"/>
    </font>
    <font>
      <sz val="10"/>
      <color indexed="8"/>
      <name val="Arial1"/>
    </font>
    <font>
      <b/>
      <sz val="10"/>
      <color indexed="8"/>
      <name val="Arial1"/>
    </font>
    <font>
      <sz val="10"/>
      <name val="Arial"/>
      <family val="2"/>
    </font>
    <font>
      <b/>
      <sz val="8"/>
      <color indexed="8"/>
      <name val="Calibri"/>
      <family val="2"/>
      <charset val="1"/>
    </font>
    <font>
      <sz val="10"/>
      <color indexed="8"/>
      <name val="Arial1"/>
      <charset val="1"/>
    </font>
    <font>
      <sz val="8"/>
      <name val="Calibri"/>
      <family val="2"/>
      <charset val="1"/>
    </font>
    <font>
      <sz val="8"/>
      <name val="Arial"/>
      <family val="2"/>
    </font>
    <font>
      <sz val="8"/>
      <color indexed="8"/>
      <name val="Calibri"/>
      <family val="2"/>
      <charset val="1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  <charset val="1"/>
    </font>
    <font>
      <b/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5" fontId="8" fillId="0" borderId="0"/>
    <xf numFmtId="0" fontId="1" fillId="0" borderId="0"/>
  </cellStyleXfs>
  <cellXfs count="47">
    <xf numFmtId="0" fontId="0" fillId="0" borderId="0" xfId="0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left"/>
    </xf>
    <xf numFmtId="164" fontId="7" fillId="0" borderId="0" xfId="1" applyNumberFormat="1" applyFont="1" applyAlignment="1">
      <alignment horizontal="left"/>
    </xf>
    <xf numFmtId="164" fontId="11" fillId="0" borderId="0" xfId="1" applyNumberFormat="1" applyFont="1" applyAlignment="1">
      <alignment horizontal="left"/>
    </xf>
    <xf numFmtId="164" fontId="13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164" fontId="9" fillId="0" borderId="0" xfId="1" applyNumberFormat="1" applyFont="1" applyAlignment="1">
      <alignment horizontal="left"/>
    </xf>
    <xf numFmtId="0" fontId="12" fillId="0" borderId="0" xfId="3" applyFont="1" applyAlignment="1">
      <alignment horizontal="left"/>
    </xf>
    <xf numFmtId="0" fontId="10" fillId="0" borderId="0" xfId="1" applyFont="1" applyAlignment="1">
      <alignment horizontal="left"/>
    </xf>
    <xf numFmtId="164" fontId="4" fillId="0" borderId="5" xfId="0" applyNumberFormat="1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9" fontId="7" fillId="0" borderId="0" xfId="1" applyNumberFormat="1" applyFont="1" applyAlignment="1">
      <alignment horizontal="left"/>
    </xf>
    <xf numFmtId="164" fontId="7" fillId="0" borderId="0" xfId="2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164" fontId="11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left"/>
    </xf>
    <xf numFmtId="164" fontId="7" fillId="0" borderId="4" xfId="2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left"/>
    </xf>
    <xf numFmtId="164" fontId="14" fillId="0" borderId="0" xfId="1" applyNumberFormat="1" applyFont="1" applyAlignment="1">
      <alignment horizontal="left"/>
    </xf>
    <xf numFmtId="0" fontId="15" fillId="0" borderId="0" xfId="1" applyFont="1" applyAlignment="1">
      <alignment horizontal="left"/>
    </xf>
    <xf numFmtId="49" fontId="13" fillId="0" borderId="0" xfId="1" applyNumberFormat="1" applyFont="1" applyAlignment="1">
      <alignment horizontal="left"/>
    </xf>
    <xf numFmtId="164" fontId="13" fillId="0" borderId="0" xfId="2" applyNumberFormat="1" applyFont="1" applyAlignment="1">
      <alignment horizontal="left"/>
    </xf>
    <xf numFmtId="6" fontId="10" fillId="0" borderId="0" xfId="1" applyNumberFormat="1" applyFont="1" applyAlignment="1">
      <alignment horizontal="left"/>
    </xf>
    <xf numFmtId="0" fontId="9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165" fontId="11" fillId="0" borderId="0" xfId="2" applyFont="1" applyAlignment="1">
      <alignment horizontal="left"/>
    </xf>
    <xf numFmtId="49" fontId="9" fillId="0" borderId="0" xfId="1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64" fontId="16" fillId="0" borderId="0" xfId="1" applyNumberFormat="1" applyFont="1" applyAlignment="1">
      <alignment horizontal="left"/>
    </xf>
    <xf numFmtId="49" fontId="17" fillId="0" borderId="0" xfId="1" applyNumberFormat="1" applyFont="1" applyAlignment="1">
      <alignment horizontal="left"/>
    </xf>
    <xf numFmtId="0" fontId="18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164" fontId="7" fillId="0" borderId="2" xfId="1" applyNumberFormat="1" applyFont="1" applyBorder="1" applyAlignment="1">
      <alignment horizontal="left"/>
    </xf>
    <xf numFmtId="164" fontId="7" fillId="0" borderId="3" xfId="1" applyNumberFormat="1" applyFont="1" applyBorder="1" applyAlignment="1">
      <alignment horizontal="left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zoomScale="85" zoomScaleNormal="85" workbookViewId="0">
      <selection activeCell="F16" sqref="F16"/>
    </sheetView>
  </sheetViews>
  <sheetFormatPr defaultRowHeight="15"/>
  <cols>
    <col min="1" max="1" width="15.5703125" style="14" customWidth="1"/>
    <col min="2" max="2" width="28.42578125" style="14" customWidth="1"/>
    <col min="3" max="3" width="13.140625" style="14" customWidth="1"/>
    <col min="4" max="4" width="10.28515625" style="14" bestFit="1" customWidth="1"/>
    <col min="5" max="16384" width="9.140625" style="14"/>
  </cols>
  <sheetData>
    <row r="1" spans="1:4" s="16" customFormat="1">
      <c r="A1" s="16" t="s">
        <v>68</v>
      </c>
      <c r="B1" s="39">
        <v>43525</v>
      </c>
    </row>
    <row r="2" spans="1:4" s="16" customFormat="1"/>
    <row r="3" spans="1:4" s="16" customFormat="1">
      <c r="A3" s="16" t="s">
        <v>54</v>
      </c>
    </row>
    <row r="4" spans="1:4" s="16" customFormat="1"/>
    <row r="5" spans="1:4" s="16" customFormat="1">
      <c r="A5" s="16" t="s">
        <v>55</v>
      </c>
    </row>
    <row r="6" spans="1:4" s="16" customFormat="1">
      <c r="A6" s="16" t="s">
        <v>125</v>
      </c>
      <c r="D6" s="17">
        <v>12080.17</v>
      </c>
    </row>
    <row r="7" spans="1:4" s="16" customFormat="1">
      <c r="A7" s="16" t="s">
        <v>56</v>
      </c>
    </row>
    <row r="8" spans="1:4" s="16" customFormat="1">
      <c r="A8" s="16" t="s">
        <v>57</v>
      </c>
    </row>
    <row r="9" spans="1:4" s="16" customFormat="1">
      <c r="A9" s="16" t="s">
        <v>136</v>
      </c>
      <c r="D9" s="17">
        <v>12080.17</v>
      </c>
    </row>
    <row r="11" spans="1:4" s="16" customFormat="1">
      <c r="A11" s="16" t="s">
        <v>1</v>
      </c>
    </row>
    <row r="12" spans="1:4" s="16" customFormat="1">
      <c r="A12" s="16" t="s">
        <v>34</v>
      </c>
      <c r="B12" s="16" t="s">
        <v>35</v>
      </c>
      <c r="C12" s="16" t="s">
        <v>36</v>
      </c>
    </row>
    <row r="18" spans="1:4" s="16" customFormat="1"/>
    <row r="19" spans="1:4" s="16" customFormat="1">
      <c r="A19" s="16" t="s">
        <v>7</v>
      </c>
      <c r="D19" s="17"/>
    </row>
    <row r="20" spans="1:4" s="16" customFormat="1">
      <c r="A20" s="16" t="s">
        <v>34</v>
      </c>
      <c r="B20" s="16" t="s">
        <v>58</v>
      </c>
      <c r="C20" s="16" t="s">
        <v>36</v>
      </c>
    </row>
    <row r="21" spans="1:4">
      <c r="A21" s="14" t="s">
        <v>126</v>
      </c>
      <c r="B21" s="14" t="s">
        <v>127</v>
      </c>
      <c r="C21" s="14">
        <v>588</v>
      </c>
      <c r="D21" s="14">
        <v>309.63</v>
      </c>
    </row>
    <row r="22" spans="1:4">
      <c r="A22" s="14" t="s">
        <v>126</v>
      </c>
      <c r="B22" s="40" t="s">
        <v>10</v>
      </c>
      <c r="C22" s="41" t="s">
        <v>80</v>
      </c>
      <c r="D22" s="42">
        <v>52.4</v>
      </c>
    </row>
    <row r="23" spans="1:4">
      <c r="A23" s="14" t="s">
        <v>126</v>
      </c>
      <c r="B23" s="40" t="s">
        <v>133</v>
      </c>
      <c r="C23" s="41" t="s">
        <v>135</v>
      </c>
      <c r="D23" s="42">
        <v>50</v>
      </c>
    </row>
    <row r="24" spans="1:4" s="16" customFormat="1">
      <c r="A24" s="16" t="s">
        <v>30</v>
      </c>
      <c r="B24" s="40"/>
      <c r="C24" s="41"/>
      <c r="D24" s="42"/>
    </row>
    <row r="28" spans="1:4" s="16" customFormat="1">
      <c r="A28" s="16" t="s">
        <v>30</v>
      </c>
      <c r="D28" s="17">
        <f>SUM(D21:D27)</f>
        <v>412.03</v>
      </c>
    </row>
    <row r="30" spans="1:4">
      <c r="A30" s="16" t="s">
        <v>59</v>
      </c>
      <c r="B30" s="16"/>
    </row>
    <row r="31" spans="1:4">
      <c r="A31" s="16" t="s">
        <v>40</v>
      </c>
      <c r="B31" s="16"/>
      <c r="D31" s="15">
        <f>SUM(D9)</f>
        <v>12080.17</v>
      </c>
    </row>
    <row r="32" spans="1:4">
      <c r="A32" s="16" t="s">
        <v>41</v>
      </c>
      <c r="B32" s="16"/>
      <c r="D32" s="15">
        <f>SUM(D13)</f>
        <v>0</v>
      </c>
    </row>
    <row r="33" spans="1:4">
      <c r="A33" s="16" t="s">
        <v>42</v>
      </c>
      <c r="B33" s="16"/>
      <c r="D33" s="15">
        <f>SUM(D28)</f>
        <v>412.03</v>
      </c>
    </row>
    <row r="34" spans="1:4">
      <c r="A34" s="16" t="s">
        <v>63</v>
      </c>
      <c r="B34" s="16"/>
      <c r="D34" s="15">
        <f>SUM(D31+D32-D33)</f>
        <v>11668.14</v>
      </c>
    </row>
    <row r="35" spans="1:4">
      <c r="A35" s="16"/>
      <c r="B35" s="16"/>
    </row>
    <row r="36" spans="1:4">
      <c r="A36" s="16" t="s">
        <v>131</v>
      </c>
      <c r="B36" s="16"/>
      <c r="D36" s="15">
        <f>SUM(D34)</f>
        <v>11668.14</v>
      </c>
    </row>
    <row r="37" spans="1:4">
      <c r="A37" s="16" t="s">
        <v>45</v>
      </c>
      <c r="B37" s="16"/>
    </row>
    <row r="38" spans="1:4">
      <c r="A38" s="16" t="s">
        <v>60</v>
      </c>
      <c r="B38" s="16"/>
      <c r="D38" s="15"/>
    </row>
    <row r="39" spans="1:4">
      <c r="A39" s="16"/>
      <c r="B39" s="16"/>
    </row>
    <row r="40" spans="1:4">
      <c r="A40" s="16" t="s">
        <v>132</v>
      </c>
      <c r="B40" s="16"/>
      <c r="D40" s="17">
        <f>SUM(D31+D32-D33-D38)</f>
        <v>11668.14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opLeftCell="A21" zoomScale="115" zoomScaleNormal="115" workbookViewId="0">
      <selection activeCell="E29" sqref="E29"/>
    </sheetView>
  </sheetViews>
  <sheetFormatPr defaultColWidth="12" defaultRowHeight="12.75"/>
  <cols>
    <col min="1" max="1" width="20.7109375" style="2" customWidth="1"/>
    <col min="2" max="2" width="13.7109375" style="1" customWidth="1"/>
    <col min="3" max="3" width="10.28515625" style="2" customWidth="1"/>
    <col min="4" max="4" width="12" style="2"/>
    <col min="5" max="5" width="12" style="5"/>
    <col min="6" max="16384" width="12" style="2"/>
  </cols>
  <sheetData>
    <row r="1" spans="1:7" ht="21.4" customHeight="1">
      <c r="A1" s="43" t="s">
        <v>0</v>
      </c>
    </row>
    <row r="2" spans="1:7" ht="16.350000000000001" customHeight="1">
      <c r="B2" s="5" t="s">
        <v>61</v>
      </c>
      <c r="C2" s="5" t="s">
        <v>67</v>
      </c>
      <c r="D2" s="5" t="s">
        <v>69</v>
      </c>
      <c r="E2" s="5" t="s">
        <v>67</v>
      </c>
      <c r="F2" s="5" t="s">
        <v>106</v>
      </c>
      <c r="G2" s="5" t="s">
        <v>69</v>
      </c>
    </row>
    <row r="3" spans="1:7" ht="15.4" customHeight="1">
      <c r="B3" s="5" t="s">
        <v>62</v>
      </c>
      <c r="C3" s="22">
        <v>43190</v>
      </c>
      <c r="D3" s="5" t="s">
        <v>70</v>
      </c>
      <c r="E3" s="22">
        <v>43555</v>
      </c>
      <c r="F3" s="5" t="s">
        <v>70</v>
      </c>
      <c r="G3" s="5" t="s">
        <v>108</v>
      </c>
    </row>
    <row r="4" spans="1:7" ht="15.4" customHeight="1">
      <c r="A4" s="5" t="s">
        <v>1</v>
      </c>
      <c r="B4" s="2"/>
      <c r="F4" s="5" t="s">
        <v>107</v>
      </c>
      <c r="G4" s="5"/>
    </row>
    <row r="5" spans="1:7" ht="12.75" customHeight="1">
      <c r="A5" s="2" t="s">
        <v>2</v>
      </c>
      <c r="B5" s="1">
        <v>7500</v>
      </c>
      <c r="C5" s="2">
        <v>7500</v>
      </c>
      <c r="D5" s="2">
        <v>7000</v>
      </c>
      <c r="E5" s="2">
        <v>7000</v>
      </c>
      <c r="F5" s="2">
        <v>7000</v>
      </c>
      <c r="G5" s="2">
        <v>7000</v>
      </c>
    </row>
    <row r="6" spans="1:7" ht="12.75" customHeight="1">
      <c r="A6" s="2" t="s">
        <v>3</v>
      </c>
      <c r="B6" s="1">
        <v>44.5</v>
      </c>
      <c r="C6" s="2">
        <v>44.5</v>
      </c>
      <c r="D6" s="2">
        <v>0</v>
      </c>
      <c r="E6" s="5">
        <v>0</v>
      </c>
      <c r="F6" s="2">
        <v>0</v>
      </c>
      <c r="G6" s="2">
        <v>0</v>
      </c>
    </row>
    <row r="7" spans="1:7" ht="15.4" customHeight="1">
      <c r="A7" s="44" t="s">
        <v>6</v>
      </c>
      <c r="B7" s="8">
        <f>SUM(B5:B6)</f>
        <v>7544.5</v>
      </c>
      <c r="C7" s="8">
        <f>SUM(C5:C6)</f>
        <v>7544.5</v>
      </c>
      <c r="D7" s="8">
        <f t="shared" ref="D7:G7" si="0">SUM(D5:D6)</f>
        <v>7000</v>
      </c>
      <c r="E7" s="8">
        <f t="shared" si="0"/>
        <v>7000</v>
      </c>
      <c r="F7" s="8">
        <f t="shared" si="0"/>
        <v>7000</v>
      </c>
      <c r="G7" s="8">
        <f t="shared" si="0"/>
        <v>7000</v>
      </c>
    </row>
    <row r="8" spans="1:7" ht="15.4" customHeight="1">
      <c r="A8" s="5" t="s">
        <v>7</v>
      </c>
      <c r="B8" s="2"/>
    </row>
    <row r="9" spans="1:7" ht="15.4" customHeight="1">
      <c r="A9" s="5" t="s">
        <v>8</v>
      </c>
      <c r="B9" s="2"/>
    </row>
    <row r="10" spans="1:7" ht="12.75" customHeight="1">
      <c r="A10" s="2" t="s">
        <v>83</v>
      </c>
      <c r="B10" s="1">
        <v>3450</v>
      </c>
      <c r="C10" s="2">
        <v>3160.68</v>
      </c>
      <c r="D10" s="2">
        <v>1922</v>
      </c>
      <c r="E10" s="2">
        <v>1995.04</v>
      </c>
      <c r="F10" s="2">
        <v>1922</v>
      </c>
      <c r="G10" s="2">
        <v>1950</v>
      </c>
    </row>
    <row r="11" spans="1:7" ht="12.75" customHeight="1">
      <c r="A11" s="2" t="s">
        <v>10</v>
      </c>
      <c r="B11" s="1">
        <v>210</v>
      </c>
      <c r="C11" s="2">
        <v>280.8</v>
      </c>
      <c r="D11" s="2">
        <v>0</v>
      </c>
      <c r="E11" s="2">
        <v>0</v>
      </c>
      <c r="F11" s="2">
        <v>0</v>
      </c>
      <c r="G11" s="2">
        <v>0</v>
      </c>
    </row>
    <row r="12" spans="1:7" ht="12.75" customHeight="1">
      <c r="A12" s="2" t="s">
        <v>11</v>
      </c>
      <c r="B12" s="1">
        <v>260</v>
      </c>
      <c r="C12" s="2">
        <v>218.64</v>
      </c>
      <c r="D12" s="2">
        <v>0</v>
      </c>
      <c r="E12" s="2">
        <v>0</v>
      </c>
      <c r="F12" s="5">
        <v>0</v>
      </c>
      <c r="G12" s="2">
        <v>0</v>
      </c>
    </row>
    <row r="13" spans="1:7" ht="12.75" customHeight="1">
      <c r="A13" s="2" t="s">
        <v>12</v>
      </c>
      <c r="B13" s="1">
        <v>20</v>
      </c>
      <c r="C13" s="2">
        <v>5.77</v>
      </c>
      <c r="D13" s="2">
        <v>0</v>
      </c>
      <c r="E13" s="2">
        <v>0</v>
      </c>
      <c r="F13" s="5">
        <v>0</v>
      </c>
      <c r="G13" s="2">
        <v>0</v>
      </c>
    </row>
    <row r="14" spans="1:7" ht="12.75" customHeight="1">
      <c r="A14" s="2" t="s">
        <v>31</v>
      </c>
      <c r="D14" s="2">
        <v>220</v>
      </c>
      <c r="E14" s="2">
        <v>171.42</v>
      </c>
      <c r="F14" s="2">
        <v>220</v>
      </c>
      <c r="G14" s="2">
        <v>240</v>
      </c>
    </row>
    <row r="15" spans="1:7" s="5" customFormat="1" ht="15.4" customHeight="1">
      <c r="A15" s="44" t="s">
        <v>15</v>
      </c>
      <c r="B15" s="8">
        <f>SUM(B10:B13)</f>
        <v>3940</v>
      </c>
      <c r="C15" s="8">
        <f>SUM(C10:C13)</f>
        <v>3665.89</v>
      </c>
      <c r="D15" s="8">
        <f>SUM(D10:D14)</f>
        <v>2142</v>
      </c>
      <c r="E15" s="8">
        <f>SUM(E10:E14)</f>
        <v>2166.46</v>
      </c>
      <c r="F15" s="8">
        <f t="shared" ref="F15:G15" si="1">SUM(F10:F14)</f>
        <v>2142</v>
      </c>
      <c r="G15" s="8">
        <f t="shared" si="1"/>
        <v>2190</v>
      </c>
    </row>
    <row r="16" spans="1:7" ht="15.4" customHeight="1">
      <c r="A16" s="5" t="s">
        <v>16</v>
      </c>
      <c r="B16" s="2"/>
    </row>
    <row r="17" spans="1:7" ht="12.75" customHeight="1">
      <c r="A17" s="2" t="s">
        <v>17</v>
      </c>
      <c r="B17" s="1">
        <v>30</v>
      </c>
      <c r="C17" s="2">
        <v>0</v>
      </c>
      <c r="D17" s="2">
        <v>0</v>
      </c>
      <c r="E17" s="5">
        <v>0</v>
      </c>
      <c r="F17" s="2">
        <v>0</v>
      </c>
      <c r="G17" s="2">
        <v>0</v>
      </c>
    </row>
    <row r="18" spans="1:7" ht="12.75" customHeight="1">
      <c r="A18" s="2" t="s">
        <v>18</v>
      </c>
      <c r="B18" s="1">
        <v>50</v>
      </c>
      <c r="C18" s="2">
        <v>26.25</v>
      </c>
      <c r="D18" s="2">
        <v>0</v>
      </c>
      <c r="E18" s="5">
        <v>0</v>
      </c>
      <c r="F18" s="2">
        <v>0</v>
      </c>
      <c r="G18" s="2">
        <v>0</v>
      </c>
    </row>
    <row r="19" spans="1:7" ht="12.75" customHeight="1">
      <c r="A19" s="2" t="s">
        <v>19</v>
      </c>
      <c r="B19" s="1">
        <v>0</v>
      </c>
      <c r="C19" s="2">
        <v>6</v>
      </c>
      <c r="D19" s="2">
        <v>0</v>
      </c>
      <c r="E19" s="5">
        <v>0</v>
      </c>
      <c r="F19" s="2">
        <v>0</v>
      </c>
      <c r="G19" s="2">
        <v>0</v>
      </c>
    </row>
    <row r="20" spans="1:7" ht="12.75" customHeight="1">
      <c r="A20" s="2" t="s">
        <v>20</v>
      </c>
      <c r="B20" s="1">
        <v>130</v>
      </c>
      <c r="C20" s="2">
        <v>120</v>
      </c>
      <c r="D20" s="2">
        <v>65</v>
      </c>
      <c r="E20" s="5">
        <v>120</v>
      </c>
      <c r="F20" s="2">
        <v>120</v>
      </c>
      <c r="G20" s="2">
        <v>120</v>
      </c>
    </row>
    <row r="21" spans="1:7" ht="12.75" customHeight="1">
      <c r="A21" s="2" t="s">
        <v>21</v>
      </c>
      <c r="B21" s="1">
        <v>90</v>
      </c>
      <c r="C21" s="2">
        <v>80.05</v>
      </c>
      <c r="D21" s="2">
        <v>85</v>
      </c>
      <c r="E21" s="2">
        <v>83.23</v>
      </c>
      <c r="F21" s="2">
        <v>83.23</v>
      </c>
      <c r="G21" s="2">
        <v>85</v>
      </c>
    </row>
    <row r="22" spans="1:7" ht="12.75" customHeight="1">
      <c r="A22" s="2" t="s">
        <v>4</v>
      </c>
      <c r="B22" s="1">
        <v>150</v>
      </c>
      <c r="C22" s="2">
        <v>200</v>
      </c>
      <c r="D22" s="2">
        <v>150</v>
      </c>
      <c r="E22" s="2">
        <v>650</v>
      </c>
      <c r="F22" s="2">
        <v>600</v>
      </c>
      <c r="G22" s="2">
        <v>200</v>
      </c>
    </row>
    <row r="23" spans="1:7" ht="12.75" customHeight="1">
      <c r="A23" s="2" t="s">
        <v>23</v>
      </c>
      <c r="B23" s="1">
        <v>230</v>
      </c>
      <c r="C23" s="2">
        <v>220.86</v>
      </c>
      <c r="D23" s="2">
        <v>230</v>
      </c>
      <c r="E23" s="2">
        <v>218</v>
      </c>
      <c r="F23" s="2">
        <v>218</v>
      </c>
      <c r="G23" s="2">
        <v>225</v>
      </c>
    </row>
    <row r="24" spans="1:7" ht="12.75" customHeight="1">
      <c r="A24" s="2" t="s">
        <v>25</v>
      </c>
      <c r="B24" s="1">
        <v>30</v>
      </c>
      <c r="C24" s="2">
        <v>5.1100000000000003</v>
      </c>
      <c r="D24" s="2">
        <v>0</v>
      </c>
      <c r="E24" s="2">
        <v>0</v>
      </c>
      <c r="F24" s="5">
        <v>0</v>
      </c>
      <c r="G24" s="5">
        <v>0</v>
      </c>
    </row>
    <row r="25" spans="1:7" ht="12.75" customHeight="1">
      <c r="A25" s="2" t="s">
        <v>3</v>
      </c>
      <c r="B25" s="1">
        <v>0</v>
      </c>
      <c r="C25" s="2">
        <v>59.15</v>
      </c>
      <c r="D25" s="2">
        <v>100</v>
      </c>
      <c r="E25" s="5">
        <v>0</v>
      </c>
      <c r="F25" s="2">
        <v>100</v>
      </c>
      <c r="G25" s="2">
        <v>100</v>
      </c>
    </row>
    <row r="26" spans="1:7" ht="12.75" customHeight="1">
      <c r="A26" s="2" t="s">
        <v>26</v>
      </c>
      <c r="B26" s="1">
        <v>1000</v>
      </c>
      <c r="C26" s="2">
        <v>0</v>
      </c>
      <c r="D26" s="2">
        <v>1000</v>
      </c>
      <c r="E26" s="5">
        <v>0</v>
      </c>
      <c r="F26" s="2">
        <v>0</v>
      </c>
      <c r="G26" s="2">
        <v>1000</v>
      </c>
    </row>
    <row r="27" spans="1:7" ht="12.75" customHeight="1">
      <c r="A27" s="2" t="s">
        <v>27</v>
      </c>
      <c r="B27" s="1">
        <v>200</v>
      </c>
      <c r="C27" s="2">
        <v>0</v>
      </c>
      <c r="D27" s="2">
        <v>200</v>
      </c>
      <c r="E27" s="5">
        <v>0</v>
      </c>
      <c r="F27" s="2">
        <v>200</v>
      </c>
      <c r="G27" s="2">
        <v>200</v>
      </c>
    </row>
    <row r="28" spans="1:7" ht="12.75" customHeight="1">
      <c r="A28" s="2" t="s">
        <v>71</v>
      </c>
      <c r="B28" s="1">
        <v>0</v>
      </c>
      <c r="C28" s="2">
        <v>0</v>
      </c>
      <c r="D28" s="2">
        <v>1500</v>
      </c>
      <c r="E28" s="5">
        <v>490</v>
      </c>
      <c r="F28" s="2">
        <v>1500</v>
      </c>
      <c r="G28" s="2">
        <v>1500</v>
      </c>
    </row>
    <row r="29" spans="1:7" ht="12.75" customHeight="1">
      <c r="A29" s="2" t="s">
        <v>28</v>
      </c>
      <c r="B29" s="1">
        <v>0</v>
      </c>
      <c r="C29" s="2">
        <v>0</v>
      </c>
      <c r="D29" s="2">
        <v>0</v>
      </c>
      <c r="E29" s="5">
        <v>0</v>
      </c>
      <c r="F29" s="2">
        <v>0</v>
      </c>
      <c r="G29" s="2">
        <v>0</v>
      </c>
    </row>
    <row r="30" spans="1:7" s="5" customFormat="1" ht="15.4" customHeight="1">
      <c r="A30" s="44" t="s">
        <v>15</v>
      </c>
      <c r="B30" s="8">
        <f>SUM(B17:B27)</f>
        <v>1910</v>
      </c>
      <c r="C30" s="8">
        <f>SUM(C17:C29)</f>
        <v>717.42000000000007</v>
      </c>
      <c r="D30" s="8">
        <f>SUM(D17:D29)</f>
        <v>3330</v>
      </c>
      <c r="E30" s="8">
        <f>SUM(E17:E29)</f>
        <v>1561.23</v>
      </c>
      <c r="F30" s="8">
        <f t="shared" ref="F30:G30" si="2">SUM(F17:F29)</f>
        <v>2821.23</v>
      </c>
      <c r="G30" s="8">
        <f t="shared" si="2"/>
        <v>3430</v>
      </c>
    </row>
    <row r="31" spans="1:7" ht="15.4" customHeight="1">
      <c r="A31" s="44" t="s">
        <v>29</v>
      </c>
      <c r="B31" s="8">
        <f>SUM(B15+B30)</f>
        <v>5850</v>
      </c>
      <c r="C31" s="8">
        <f>SUM(C15+C30)</f>
        <v>4383.3099999999995</v>
      </c>
      <c r="D31" s="8">
        <f>SUM(D15+D30)</f>
        <v>5472</v>
      </c>
      <c r="E31" s="8">
        <f>SUM(E15+E30)</f>
        <v>3727.69</v>
      </c>
      <c r="F31" s="8">
        <f t="shared" ref="F31:G31" si="3">SUM(F15+F30)</f>
        <v>4963.2299999999996</v>
      </c>
      <c r="G31" s="8">
        <f t="shared" si="3"/>
        <v>5620</v>
      </c>
    </row>
    <row r="32" spans="1:7" ht="15.4" customHeight="1">
      <c r="A32" s="5" t="s">
        <v>77</v>
      </c>
      <c r="B32" s="1">
        <v>8389.83</v>
      </c>
    </row>
    <row r="33" spans="1:2" ht="15.4" customHeight="1">
      <c r="A33" s="5" t="s">
        <v>95</v>
      </c>
      <c r="B33" s="1">
        <v>6</v>
      </c>
    </row>
    <row r="34" spans="1:2" ht="15.4" customHeight="1">
      <c r="A34" s="5" t="s">
        <v>43</v>
      </c>
      <c r="B34" s="1">
        <f>SUM(B32+E7-E31+B33)</f>
        <v>11668.14</v>
      </c>
    </row>
    <row r="35" spans="1:2" ht="15.4" customHeight="1">
      <c r="A35" s="5"/>
    </row>
    <row r="36" spans="1:2" ht="15.4" customHeight="1">
      <c r="A36" s="5" t="s">
        <v>109</v>
      </c>
      <c r="B36" s="1">
        <f>SUM(B32+F7-F31)</f>
        <v>10426.6</v>
      </c>
    </row>
    <row r="45" spans="1:2">
      <c r="B45" s="21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6"/>
  <sheetViews>
    <sheetView topLeftCell="A39" zoomScale="115" zoomScaleNormal="115" workbookViewId="0">
      <selection activeCell="H40" sqref="H40"/>
    </sheetView>
  </sheetViews>
  <sheetFormatPr defaultRowHeight="15"/>
  <cols>
    <col min="1" max="1" width="9.140625" style="14"/>
    <col min="2" max="2" width="22.42578125" style="14" customWidth="1"/>
    <col min="3" max="3" width="12.5703125" style="14" customWidth="1"/>
    <col min="4" max="7" width="9.140625" style="14"/>
    <col min="8" max="8" width="5.7109375" style="14" customWidth="1"/>
    <col min="9" max="10" width="9.140625" style="14"/>
    <col min="11" max="11" width="4.7109375" style="14" customWidth="1"/>
    <col min="12" max="16384" width="9.140625" style="14"/>
  </cols>
  <sheetData>
    <row r="1" spans="1:27">
      <c r="A1" s="11" t="s">
        <v>137</v>
      </c>
      <c r="B1" s="11"/>
      <c r="C1" s="23"/>
      <c r="D1" s="24"/>
      <c r="E1" s="45" t="s">
        <v>1</v>
      </c>
      <c r="F1" s="45"/>
      <c r="G1" s="45"/>
      <c r="H1" s="45"/>
      <c r="I1" s="46"/>
      <c r="J1" s="46"/>
      <c r="K1" s="46"/>
      <c r="L1" s="46"/>
      <c r="M1" s="46"/>
      <c r="N1" s="46"/>
      <c r="O1" s="45"/>
      <c r="P1" s="45"/>
      <c r="Q1" s="45"/>
      <c r="R1" s="45"/>
      <c r="S1" s="45"/>
      <c r="T1" s="45"/>
      <c r="U1" s="45"/>
      <c r="V1" s="45"/>
      <c r="W1" s="45"/>
      <c r="X1" s="45"/>
      <c r="Y1" s="18"/>
      <c r="Z1" s="18"/>
      <c r="AA1" s="20"/>
    </row>
    <row r="2" spans="1:27">
      <c r="A2" s="11" t="s">
        <v>138</v>
      </c>
      <c r="B2" s="11"/>
      <c r="C2" s="23"/>
      <c r="D2" s="24"/>
      <c r="E2" s="12" t="s">
        <v>2</v>
      </c>
      <c r="F2" s="12" t="s">
        <v>33</v>
      </c>
      <c r="G2" s="12" t="s">
        <v>4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8"/>
      <c r="S2" s="18"/>
      <c r="T2" s="12"/>
      <c r="U2" s="18"/>
      <c r="V2" s="18"/>
      <c r="W2" s="12"/>
      <c r="X2" s="12"/>
      <c r="Y2" s="20"/>
      <c r="Z2" s="18"/>
      <c r="AA2" s="18"/>
    </row>
    <row r="3" spans="1:27">
      <c r="A3" s="12"/>
      <c r="B3" s="12"/>
      <c r="C3" s="25"/>
      <c r="D3" s="20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  <c r="P3" s="12"/>
      <c r="Q3" s="12"/>
      <c r="R3" s="20"/>
      <c r="S3" s="12"/>
      <c r="T3" s="20"/>
      <c r="U3" s="18"/>
      <c r="V3" s="18"/>
      <c r="W3" s="18"/>
      <c r="X3" s="18"/>
      <c r="Y3" s="18"/>
      <c r="Z3" s="18"/>
      <c r="AA3" s="20"/>
    </row>
    <row r="4" spans="1:27">
      <c r="A4" s="11" t="s">
        <v>72</v>
      </c>
      <c r="B4" s="11"/>
      <c r="C4" s="23"/>
      <c r="D4" s="24">
        <v>8389.83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20"/>
      <c r="P4" s="11"/>
      <c r="Q4" s="11"/>
      <c r="R4" s="20"/>
      <c r="S4" s="20"/>
      <c r="T4" s="20"/>
      <c r="U4" s="20"/>
      <c r="V4" s="20"/>
      <c r="W4" s="18"/>
      <c r="X4" s="18"/>
      <c r="Y4" s="18"/>
      <c r="Z4" s="18"/>
      <c r="AA4" s="20"/>
    </row>
    <row r="5" spans="1:27">
      <c r="A5" s="12"/>
      <c r="B5" s="12"/>
      <c r="C5" s="25"/>
      <c r="D5" s="2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2"/>
      <c r="T5" s="20"/>
      <c r="U5" s="18"/>
      <c r="V5" s="18"/>
      <c r="W5" s="18"/>
      <c r="X5" s="18"/>
      <c r="Y5" s="18"/>
      <c r="Z5" s="18"/>
      <c r="AA5" s="20"/>
    </row>
    <row r="6" spans="1:27">
      <c r="A6" s="12"/>
      <c r="B6" s="12"/>
      <c r="C6" s="25"/>
      <c r="D6" s="2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20"/>
    </row>
    <row r="7" spans="1:27">
      <c r="A7" s="12" t="s">
        <v>91</v>
      </c>
      <c r="B7" s="12"/>
      <c r="C7" s="25"/>
      <c r="D7" s="24">
        <v>8389.83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20"/>
      <c r="U7" s="18"/>
      <c r="V7" s="18"/>
      <c r="W7" s="18"/>
      <c r="X7" s="18"/>
      <c r="Y7" s="18"/>
      <c r="Z7" s="18"/>
      <c r="AA7" s="20"/>
    </row>
    <row r="8" spans="1:27">
      <c r="A8" s="12"/>
      <c r="B8" s="12"/>
      <c r="C8" s="25"/>
      <c r="D8" s="2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20"/>
      <c r="U8" s="18"/>
      <c r="V8" s="18"/>
      <c r="W8" s="18"/>
      <c r="X8" s="18"/>
      <c r="Y8" s="18"/>
      <c r="Z8" s="18"/>
      <c r="AA8" s="20"/>
    </row>
    <row r="9" spans="1:27">
      <c r="A9" s="11" t="s">
        <v>1</v>
      </c>
      <c r="B9" s="11"/>
      <c r="C9" s="23"/>
      <c r="D9" s="2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  <c r="T9" s="20"/>
      <c r="U9" s="18"/>
      <c r="V9" s="18"/>
      <c r="W9" s="18"/>
      <c r="X9" s="18"/>
      <c r="Y9" s="18"/>
      <c r="Z9" s="18"/>
      <c r="AA9" s="20"/>
    </row>
    <row r="10" spans="1:27">
      <c r="A10" s="11" t="s">
        <v>34</v>
      </c>
      <c r="B10" s="11" t="s">
        <v>35</v>
      </c>
      <c r="C10" s="23" t="s">
        <v>36</v>
      </c>
      <c r="D10" s="20"/>
      <c r="E10" s="12"/>
      <c r="F10" s="12"/>
      <c r="G10" s="12"/>
      <c r="H10" s="11"/>
      <c r="I10" s="11"/>
      <c r="J10" s="11"/>
      <c r="K10" s="11"/>
      <c r="L10" s="11"/>
      <c r="M10" s="11"/>
      <c r="N10" s="11"/>
      <c r="O10" s="12"/>
      <c r="P10" s="12"/>
      <c r="Q10" s="12"/>
      <c r="R10" s="11"/>
      <c r="S10" s="12"/>
      <c r="T10" s="20"/>
      <c r="U10" s="18"/>
      <c r="V10" s="18"/>
      <c r="W10" s="18"/>
      <c r="X10" s="18"/>
      <c r="Y10" s="18"/>
      <c r="Z10" s="18"/>
      <c r="AA10" s="20"/>
    </row>
    <row r="11" spans="1:27">
      <c r="A11" s="12" t="s">
        <v>84</v>
      </c>
      <c r="B11" s="12" t="s">
        <v>37</v>
      </c>
      <c r="C11" s="25" t="s">
        <v>85</v>
      </c>
      <c r="D11" s="26">
        <v>3500</v>
      </c>
      <c r="E11" s="12">
        <v>3500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2"/>
      <c r="T11" s="20"/>
      <c r="U11" s="18"/>
      <c r="V11" s="18"/>
      <c r="W11" s="18"/>
      <c r="X11" s="18"/>
      <c r="Y11" s="18"/>
      <c r="Z11" s="18"/>
      <c r="AA11" s="20"/>
    </row>
    <row r="12" spans="1:27">
      <c r="A12" s="12" t="s">
        <v>78</v>
      </c>
      <c r="B12" s="12" t="s">
        <v>37</v>
      </c>
      <c r="C12" s="25"/>
      <c r="D12" s="26">
        <v>3500</v>
      </c>
      <c r="E12" s="12">
        <v>3500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20"/>
      <c r="U12" s="18"/>
      <c r="V12" s="18"/>
      <c r="W12" s="18"/>
      <c r="X12" s="18"/>
      <c r="Y12" s="18"/>
      <c r="Z12" s="18"/>
      <c r="AA12" s="20"/>
    </row>
    <row r="13" spans="1:27" ht="15.75" thickBot="1">
      <c r="A13" s="20"/>
      <c r="B13" s="20" t="s">
        <v>94</v>
      </c>
      <c r="C13" s="20"/>
      <c r="D13" s="27">
        <v>6</v>
      </c>
      <c r="E13" s="20"/>
      <c r="F13" s="20">
        <v>6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20"/>
      <c r="U13" s="18"/>
      <c r="V13" s="18"/>
      <c r="W13" s="18"/>
      <c r="X13" s="18"/>
      <c r="Y13" s="18"/>
      <c r="Z13" s="18"/>
      <c r="AA13" s="20"/>
    </row>
    <row r="14" spans="1:27" ht="16.5" thickTop="1" thickBot="1">
      <c r="A14" s="11" t="s">
        <v>30</v>
      </c>
      <c r="B14" s="11"/>
      <c r="C14" s="23"/>
      <c r="D14" s="28">
        <f>SUM(D11:D13)</f>
        <v>7006</v>
      </c>
      <c r="E14" s="28">
        <f t="shared" ref="E14:F14" si="0">SUM(E11:E13)</f>
        <v>7000</v>
      </c>
      <c r="F14" s="28">
        <f t="shared" si="0"/>
        <v>6</v>
      </c>
      <c r="G14" s="29"/>
      <c r="H14" s="29"/>
      <c r="I14" s="11"/>
      <c r="J14" s="11"/>
      <c r="K14" s="11"/>
      <c r="L14" s="11"/>
      <c r="M14" s="11"/>
      <c r="N14" s="11"/>
      <c r="O14" s="12"/>
      <c r="P14" s="12"/>
      <c r="Q14" s="12"/>
      <c r="R14" s="12"/>
      <c r="S14" s="12"/>
      <c r="T14" s="20"/>
      <c r="U14" s="18"/>
      <c r="V14" s="18"/>
      <c r="W14" s="18"/>
      <c r="X14" s="18"/>
      <c r="Y14" s="18"/>
      <c r="Z14" s="18"/>
      <c r="AA14" s="20"/>
    </row>
    <row r="15" spans="1:27" ht="15.75" thickTop="1">
      <c r="A15" s="12"/>
      <c r="B15" s="12"/>
      <c r="C15" s="25"/>
      <c r="D15" s="2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20"/>
      <c r="U15" s="18"/>
      <c r="V15" s="18"/>
      <c r="W15" s="18"/>
      <c r="X15" s="18"/>
      <c r="Y15" s="18"/>
      <c r="Z15" s="18"/>
      <c r="AA15" s="19"/>
    </row>
    <row r="16" spans="1:27">
      <c r="A16" s="11" t="s">
        <v>32</v>
      </c>
      <c r="B16" s="11"/>
      <c r="C16" s="23"/>
      <c r="D16" s="24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20"/>
      <c r="U16" s="18"/>
      <c r="V16" s="18"/>
      <c r="W16" s="18"/>
      <c r="X16" s="18"/>
      <c r="Y16" s="18"/>
      <c r="Z16" s="18"/>
    </row>
    <row r="17" spans="1:26" s="16" customFormat="1">
      <c r="A17" s="11" t="s">
        <v>34</v>
      </c>
      <c r="B17" s="11" t="s">
        <v>38</v>
      </c>
      <c r="C17" s="23" t="s">
        <v>36</v>
      </c>
      <c r="D17" s="24"/>
      <c r="E17" s="11" t="s">
        <v>83</v>
      </c>
      <c r="F17" s="11" t="s">
        <v>81</v>
      </c>
      <c r="G17" s="11" t="s">
        <v>21</v>
      </c>
      <c r="H17" s="11" t="s">
        <v>4</v>
      </c>
      <c r="I17" s="11" t="s">
        <v>23</v>
      </c>
      <c r="J17" s="11" t="s">
        <v>82</v>
      </c>
      <c r="K17" s="11" t="s">
        <v>28</v>
      </c>
      <c r="L17" s="11" t="s">
        <v>120</v>
      </c>
      <c r="M17" s="11"/>
      <c r="N17" s="30"/>
      <c r="O17" s="30"/>
      <c r="P17" s="11"/>
      <c r="Q17" s="30"/>
      <c r="R17" s="30"/>
      <c r="S17" s="11"/>
      <c r="T17" s="11"/>
      <c r="U17" s="31"/>
      <c r="V17" s="30"/>
      <c r="W17" s="30"/>
      <c r="Y17" s="30"/>
      <c r="Z17" s="30"/>
    </row>
    <row r="18" spans="1:26">
      <c r="A18" s="13" t="s">
        <v>79</v>
      </c>
      <c r="B18" s="13" t="s">
        <v>10</v>
      </c>
      <c r="C18" s="32" t="s">
        <v>80</v>
      </c>
      <c r="D18" s="33">
        <v>28.6</v>
      </c>
      <c r="E18" s="12">
        <v>28.6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34"/>
      <c r="U18" s="18"/>
      <c r="V18" s="18"/>
      <c r="W18" s="18"/>
      <c r="X18" s="18"/>
      <c r="Y18" s="18"/>
      <c r="Z18" s="18"/>
    </row>
    <row r="19" spans="1:26">
      <c r="A19" s="12" t="s">
        <v>76</v>
      </c>
      <c r="B19" s="35" t="s">
        <v>10</v>
      </c>
      <c r="C19" s="25" t="s">
        <v>80</v>
      </c>
      <c r="D19" s="37">
        <v>44.8</v>
      </c>
      <c r="E19" s="12">
        <v>44.8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8"/>
      <c r="U19" s="18"/>
      <c r="V19" s="18"/>
      <c r="W19" s="18"/>
      <c r="X19" s="18"/>
      <c r="Y19" s="18"/>
      <c r="Z19" s="18"/>
    </row>
    <row r="20" spans="1:26">
      <c r="A20" s="12" t="s">
        <v>76</v>
      </c>
      <c r="B20" s="36" t="s">
        <v>86</v>
      </c>
      <c r="C20" s="38" t="s">
        <v>89</v>
      </c>
      <c r="D20" s="37">
        <v>275.14999999999998</v>
      </c>
      <c r="E20" s="12">
        <v>275.14999999999998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8"/>
      <c r="U20" s="18"/>
      <c r="V20" s="18"/>
      <c r="W20" s="18"/>
      <c r="X20" s="18"/>
      <c r="Y20" s="18"/>
      <c r="Z20" s="18"/>
    </row>
    <row r="21" spans="1:26">
      <c r="A21" s="36" t="s">
        <v>76</v>
      </c>
      <c r="B21" s="36" t="s">
        <v>87</v>
      </c>
      <c r="C21" s="38" t="s">
        <v>89</v>
      </c>
      <c r="D21" s="37">
        <v>24.24</v>
      </c>
      <c r="E21" s="12"/>
      <c r="F21" s="12">
        <v>24.24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8"/>
      <c r="U21" s="18"/>
      <c r="V21" s="18"/>
      <c r="W21" s="18"/>
      <c r="X21" s="18"/>
      <c r="Y21" s="18"/>
      <c r="Z21" s="18"/>
    </row>
    <row r="22" spans="1:26">
      <c r="A22" s="36" t="s">
        <v>76</v>
      </c>
      <c r="B22" s="35" t="s">
        <v>88</v>
      </c>
      <c r="C22" s="38" t="s">
        <v>90</v>
      </c>
      <c r="D22" s="37">
        <v>218</v>
      </c>
      <c r="E22" s="12"/>
      <c r="F22" s="12"/>
      <c r="G22" s="20"/>
      <c r="H22" s="12"/>
      <c r="I22" s="12">
        <v>218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8"/>
      <c r="U22" s="18"/>
      <c r="V22" s="18"/>
      <c r="W22" s="18"/>
      <c r="X22" s="18"/>
      <c r="Y22" s="18"/>
      <c r="Z22" s="18"/>
    </row>
    <row r="23" spans="1:26">
      <c r="A23" s="12" t="s">
        <v>76</v>
      </c>
      <c r="B23" s="12" t="s">
        <v>92</v>
      </c>
      <c r="C23" s="38" t="s">
        <v>93</v>
      </c>
      <c r="D23" s="20">
        <v>400</v>
      </c>
      <c r="E23" s="12"/>
      <c r="F23" s="12"/>
      <c r="G23" s="12"/>
      <c r="H23" s="12">
        <v>400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20"/>
      <c r="U23" s="18"/>
      <c r="V23" s="18"/>
      <c r="W23" s="18"/>
      <c r="X23" s="18"/>
      <c r="Y23" s="18"/>
      <c r="Z23" s="18"/>
    </row>
    <row r="24" spans="1:26">
      <c r="A24" s="12" t="s">
        <v>96</v>
      </c>
      <c r="B24" s="12" t="s">
        <v>98</v>
      </c>
      <c r="C24" s="38" t="s">
        <v>97</v>
      </c>
      <c r="D24" s="20">
        <v>271.22000000000003</v>
      </c>
      <c r="E24" s="12">
        <v>271.22000000000003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20"/>
      <c r="U24" s="18"/>
      <c r="V24" s="18"/>
      <c r="W24" s="18"/>
      <c r="X24" s="18"/>
      <c r="Y24" s="18"/>
      <c r="Z24" s="18"/>
    </row>
    <row r="25" spans="1:26">
      <c r="A25" s="12" t="s">
        <v>96</v>
      </c>
      <c r="B25" s="12" t="s">
        <v>99</v>
      </c>
      <c r="C25" s="38" t="s">
        <v>97</v>
      </c>
      <c r="D25" s="20">
        <v>42.08</v>
      </c>
      <c r="E25" s="12"/>
      <c r="F25" s="12">
        <v>42.08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20"/>
      <c r="U25" s="18"/>
      <c r="V25" s="18"/>
      <c r="W25" s="18"/>
      <c r="X25" s="18"/>
      <c r="Y25" s="18"/>
      <c r="Z25" s="18"/>
    </row>
    <row r="26" spans="1:26">
      <c r="A26" s="12" t="s">
        <v>96</v>
      </c>
      <c r="B26" s="12" t="s">
        <v>10</v>
      </c>
      <c r="C26" s="38" t="s">
        <v>80</v>
      </c>
      <c r="D26" s="20">
        <v>5.2</v>
      </c>
      <c r="E26" s="12">
        <v>5.2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20"/>
      <c r="U26" s="18"/>
      <c r="V26" s="18"/>
      <c r="W26" s="18"/>
      <c r="X26" s="18"/>
      <c r="Y26" s="18"/>
      <c r="Z26" s="18"/>
    </row>
    <row r="27" spans="1:26">
      <c r="A27" s="12" t="s">
        <v>96</v>
      </c>
      <c r="B27" s="12" t="s">
        <v>100</v>
      </c>
      <c r="C27" s="38" t="s">
        <v>101</v>
      </c>
      <c r="D27" s="20">
        <v>83.23</v>
      </c>
      <c r="E27" s="12"/>
      <c r="F27" s="12"/>
      <c r="G27" s="12">
        <v>83.23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20"/>
      <c r="U27" s="18"/>
      <c r="V27" s="18"/>
      <c r="W27" s="18"/>
      <c r="X27" s="18"/>
      <c r="Y27" s="18"/>
      <c r="Z27" s="18"/>
    </row>
    <row r="28" spans="1:26">
      <c r="A28" s="12" t="s">
        <v>102</v>
      </c>
      <c r="B28" s="12" t="s">
        <v>104</v>
      </c>
      <c r="C28" s="38" t="s">
        <v>103</v>
      </c>
      <c r="D28" s="20">
        <v>271.02</v>
      </c>
      <c r="E28" s="12">
        <v>271.02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20"/>
      <c r="U28" s="18"/>
      <c r="V28" s="18"/>
      <c r="W28" s="18"/>
      <c r="X28" s="18"/>
      <c r="Y28" s="18"/>
      <c r="Z28" s="18"/>
    </row>
    <row r="29" spans="1:26">
      <c r="A29" s="12" t="s">
        <v>102</v>
      </c>
      <c r="B29" s="12" t="s">
        <v>105</v>
      </c>
      <c r="C29" s="38" t="s">
        <v>103</v>
      </c>
      <c r="D29" s="20">
        <v>24.25</v>
      </c>
      <c r="E29" s="12"/>
      <c r="F29" s="12">
        <v>24.25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20"/>
      <c r="U29" s="18"/>
      <c r="V29" s="18"/>
      <c r="W29" s="18"/>
      <c r="X29" s="18"/>
      <c r="Y29" s="18"/>
      <c r="Z29" s="18"/>
    </row>
    <row r="30" spans="1:26">
      <c r="A30" s="12" t="s">
        <v>102</v>
      </c>
      <c r="B30" s="12" t="s">
        <v>10</v>
      </c>
      <c r="C30" s="38" t="s">
        <v>80</v>
      </c>
      <c r="D30" s="20">
        <v>49</v>
      </c>
      <c r="E30" s="12">
        <v>49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20"/>
      <c r="U30" s="18"/>
      <c r="V30" s="18"/>
      <c r="W30" s="18"/>
      <c r="X30" s="18"/>
      <c r="Y30" s="18"/>
      <c r="Z30" s="18"/>
    </row>
    <row r="31" spans="1:26">
      <c r="A31" s="12" t="s">
        <v>110</v>
      </c>
      <c r="B31" s="12" t="s">
        <v>112</v>
      </c>
      <c r="C31" s="38" t="s">
        <v>111</v>
      </c>
      <c r="D31" s="20">
        <v>319.17</v>
      </c>
      <c r="E31" s="12">
        <v>319.17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20"/>
      <c r="U31" s="18"/>
      <c r="V31" s="18"/>
      <c r="W31" s="18"/>
      <c r="X31" s="18"/>
      <c r="Y31" s="18"/>
      <c r="Z31" s="18"/>
    </row>
    <row r="32" spans="1:26">
      <c r="A32" s="12" t="s">
        <v>110</v>
      </c>
      <c r="B32" s="12" t="s">
        <v>113</v>
      </c>
      <c r="C32" s="38" t="s">
        <v>111</v>
      </c>
      <c r="D32" s="20">
        <v>24.24</v>
      </c>
      <c r="E32" s="12"/>
      <c r="F32" s="12">
        <v>24.24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20"/>
      <c r="U32" s="18"/>
      <c r="V32" s="18"/>
      <c r="W32" s="18"/>
      <c r="X32" s="18"/>
      <c r="Y32" s="18"/>
      <c r="Z32" s="18"/>
    </row>
    <row r="33" spans="1:27">
      <c r="A33" s="12" t="s">
        <v>110</v>
      </c>
      <c r="B33" s="12" t="s">
        <v>10</v>
      </c>
      <c r="C33" s="38" t="s">
        <v>80</v>
      </c>
      <c r="D33" s="20">
        <v>49.29</v>
      </c>
      <c r="E33" s="12">
        <v>49.29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20"/>
      <c r="U33" s="18"/>
      <c r="V33" s="18"/>
      <c r="W33" s="18"/>
      <c r="X33" s="18"/>
      <c r="Y33" s="18"/>
      <c r="Z33" s="18"/>
    </row>
    <row r="34" spans="1:27">
      <c r="A34" s="12" t="s">
        <v>110</v>
      </c>
      <c r="B34" s="12" t="s">
        <v>114</v>
      </c>
      <c r="C34" s="38" t="s">
        <v>115</v>
      </c>
      <c r="D34" s="20">
        <v>250</v>
      </c>
      <c r="E34" s="12"/>
      <c r="F34" s="12"/>
      <c r="G34" s="12"/>
      <c r="H34" s="12">
        <v>250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20"/>
      <c r="U34" s="18"/>
      <c r="V34" s="18"/>
      <c r="W34" s="18"/>
      <c r="X34" s="18"/>
      <c r="Y34" s="18"/>
      <c r="Z34" s="18"/>
    </row>
    <row r="35" spans="1:27">
      <c r="A35" s="12" t="s">
        <v>116</v>
      </c>
      <c r="B35" s="12" t="s">
        <v>118</v>
      </c>
      <c r="C35" s="38" t="s">
        <v>119</v>
      </c>
      <c r="D35" s="20">
        <v>440</v>
      </c>
      <c r="E35" s="12"/>
      <c r="F35" s="12"/>
      <c r="G35" s="12"/>
      <c r="H35" s="12"/>
      <c r="I35" s="12"/>
      <c r="J35" s="12"/>
      <c r="K35" s="12"/>
      <c r="L35" s="12">
        <v>440</v>
      </c>
      <c r="M35" s="12"/>
      <c r="N35" s="12"/>
      <c r="O35" s="12"/>
      <c r="P35" s="12"/>
      <c r="Q35" s="12"/>
      <c r="R35" s="12"/>
      <c r="S35" s="12"/>
      <c r="T35" s="20"/>
      <c r="U35" s="18"/>
      <c r="V35" s="18"/>
      <c r="W35" s="18"/>
      <c r="X35" s="18"/>
      <c r="Y35" s="18"/>
      <c r="Z35" s="18"/>
    </row>
    <row r="36" spans="1:27">
      <c r="A36" s="12" t="s">
        <v>116</v>
      </c>
      <c r="B36" s="12" t="s">
        <v>121</v>
      </c>
      <c r="C36" s="38" t="s">
        <v>117</v>
      </c>
      <c r="D36" s="20">
        <v>284.04000000000002</v>
      </c>
      <c r="E36" s="12">
        <v>284.04000000000002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20"/>
      <c r="U36" s="18"/>
      <c r="V36" s="18"/>
      <c r="W36" s="18"/>
      <c r="X36" s="18"/>
      <c r="Y36" s="18"/>
      <c r="Z36" s="18"/>
    </row>
    <row r="37" spans="1:27">
      <c r="A37" s="12" t="s">
        <v>116</v>
      </c>
      <c r="B37" s="12" t="s">
        <v>122</v>
      </c>
      <c r="C37" s="38" t="s">
        <v>117</v>
      </c>
      <c r="D37" s="20">
        <v>31.22</v>
      </c>
      <c r="E37" s="12"/>
      <c r="F37" s="12">
        <v>31.22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20"/>
      <c r="U37" s="18"/>
      <c r="V37" s="18"/>
      <c r="W37" s="18"/>
      <c r="X37" s="18"/>
      <c r="Y37" s="18"/>
      <c r="Z37" s="18"/>
    </row>
    <row r="38" spans="1:27">
      <c r="A38" s="12" t="s">
        <v>116</v>
      </c>
      <c r="B38" s="12" t="s">
        <v>10</v>
      </c>
      <c r="C38" s="38" t="s">
        <v>80</v>
      </c>
      <c r="D38" s="20">
        <v>60.91</v>
      </c>
      <c r="E38" s="12">
        <v>60.91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20"/>
      <c r="U38" s="18"/>
      <c r="V38" s="18"/>
      <c r="W38" s="18"/>
      <c r="X38" s="18"/>
      <c r="Y38" s="18"/>
      <c r="Z38" s="18"/>
    </row>
    <row r="39" spans="1:27">
      <c r="A39" s="12" t="s">
        <v>116</v>
      </c>
      <c r="B39" s="12" t="s">
        <v>123</v>
      </c>
      <c r="C39" s="38" t="s">
        <v>124</v>
      </c>
      <c r="D39" s="20">
        <v>120</v>
      </c>
      <c r="E39" s="12"/>
      <c r="F39" s="12"/>
      <c r="G39" s="12"/>
      <c r="H39" s="12"/>
      <c r="I39" s="12"/>
      <c r="J39" s="12">
        <v>120</v>
      </c>
      <c r="K39" s="12"/>
      <c r="L39" s="12"/>
      <c r="M39" s="12"/>
      <c r="N39" s="12"/>
      <c r="O39" s="12"/>
      <c r="P39" s="12"/>
      <c r="Q39" s="12"/>
      <c r="R39" s="12"/>
      <c r="S39" s="12"/>
      <c r="T39" s="20"/>
      <c r="U39" s="18"/>
      <c r="V39" s="18"/>
      <c r="W39" s="18"/>
      <c r="X39" s="18"/>
      <c r="Y39" s="18"/>
      <c r="Z39" s="18"/>
    </row>
    <row r="40" spans="1:27">
      <c r="A40" s="12" t="s">
        <v>126</v>
      </c>
      <c r="B40" s="12" t="s">
        <v>128</v>
      </c>
      <c r="C40" s="38" t="s">
        <v>129</v>
      </c>
      <c r="D40" s="20">
        <v>284.24</v>
      </c>
      <c r="E40" s="12">
        <v>284.24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20"/>
      <c r="U40" s="18"/>
      <c r="V40" s="18"/>
      <c r="W40" s="18"/>
      <c r="X40" s="18"/>
      <c r="Y40" s="18"/>
      <c r="Z40" s="18"/>
    </row>
    <row r="41" spans="1:27">
      <c r="A41" s="12" t="s">
        <v>126</v>
      </c>
      <c r="B41" s="12" t="s">
        <v>130</v>
      </c>
      <c r="C41" s="38" t="s">
        <v>129</v>
      </c>
      <c r="D41" s="20">
        <v>25.39</v>
      </c>
      <c r="E41" s="12"/>
      <c r="F41" s="12">
        <v>25.39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20"/>
      <c r="U41" s="18"/>
      <c r="V41" s="18"/>
      <c r="W41" s="18"/>
      <c r="X41" s="18"/>
      <c r="Y41" s="18"/>
      <c r="Z41" s="18"/>
    </row>
    <row r="42" spans="1:27">
      <c r="A42" s="12" t="s">
        <v>126</v>
      </c>
      <c r="B42" s="12" t="s">
        <v>10</v>
      </c>
      <c r="C42" s="38" t="s">
        <v>80</v>
      </c>
      <c r="D42" s="20">
        <v>52.4</v>
      </c>
      <c r="E42" s="12">
        <v>52.4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20"/>
      <c r="U42" s="18"/>
      <c r="V42" s="18"/>
      <c r="W42" s="18"/>
      <c r="X42" s="18"/>
      <c r="Y42" s="18"/>
      <c r="Z42" s="18"/>
    </row>
    <row r="43" spans="1:27" ht="15.75" thickBot="1">
      <c r="A43" s="12" t="s">
        <v>126</v>
      </c>
      <c r="B43" s="12" t="s">
        <v>133</v>
      </c>
      <c r="C43" s="38" t="s">
        <v>134</v>
      </c>
      <c r="D43" s="20">
        <v>50</v>
      </c>
      <c r="E43" s="12"/>
      <c r="F43" s="12"/>
      <c r="G43" s="12"/>
      <c r="H43" s="12"/>
      <c r="I43" s="12"/>
      <c r="J43" s="12"/>
      <c r="K43" s="12"/>
      <c r="L43" s="12">
        <v>50</v>
      </c>
      <c r="M43" s="12"/>
      <c r="N43" s="12"/>
      <c r="O43" s="12"/>
      <c r="P43" s="12"/>
      <c r="Q43" s="12"/>
      <c r="R43" s="12"/>
      <c r="S43" s="12"/>
      <c r="T43" s="20"/>
      <c r="U43" s="18"/>
      <c r="V43" s="18"/>
      <c r="W43" s="18"/>
      <c r="X43" s="18"/>
      <c r="Y43" s="18"/>
      <c r="Z43" s="18"/>
    </row>
    <row r="44" spans="1:27" ht="16.5" thickTop="1" thickBot="1">
      <c r="A44" s="11" t="s">
        <v>30</v>
      </c>
      <c r="B44" s="11"/>
      <c r="C44" s="23"/>
      <c r="D44" s="28">
        <f>SUM(D18:D43)</f>
        <v>3727.6899999999996</v>
      </c>
      <c r="E44" s="28">
        <f t="shared" ref="E44:N44" si="1">SUM(E18:E43)</f>
        <v>1995.0400000000002</v>
      </c>
      <c r="F44" s="28">
        <f t="shared" si="1"/>
        <v>171.41999999999996</v>
      </c>
      <c r="G44" s="28">
        <f t="shared" si="1"/>
        <v>83.23</v>
      </c>
      <c r="H44" s="28">
        <f t="shared" si="1"/>
        <v>650</v>
      </c>
      <c r="I44" s="28">
        <f t="shared" si="1"/>
        <v>218</v>
      </c>
      <c r="J44" s="28">
        <f t="shared" si="1"/>
        <v>120</v>
      </c>
      <c r="K44" s="28">
        <f t="shared" si="1"/>
        <v>0</v>
      </c>
      <c r="L44" s="28">
        <f t="shared" si="1"/>
        <v>490</v>
      </c>
      <c r="M44" s="28">
        <f t="shared" si="1"/>
        <v>0</v>
      </c>
      <c r="N44" s="28">
        <f t="shared" si="1"/>
        <v>0</v>
      </c>
      <c r="O44" s="28"/>
      <c r="P44" s="28"/>
      <c r="Q44" s="28"/>
      <c r="R44" s="28"/>
      <c r="S44" s="28"/>
      <c r="T44" s="28"/>
      <c r="U44" s="28"/>
      <c r="V44" s="28"/>
      <c r="W44" s="28">
        <f t="shared" ref="W44:AA44" si="2">SUM(W18:W29)</f>
        <v>0</v>
      </c>
      <c r="X44" s="28">
        <f t="shared" si="2"/>
        <v>0</v>
      </c>
      <c r="Y44" s="28">
        <f t="shared" si="2"/>
        <v>0</v>
      </c>
      <c r="Z44" s="28">
        <f t="shared" si="2"/>
        <v>0</v>
      </c>
      <c r="AA44" s="28">
        <f t="shared" si="2"/>
        <v>0</v>
      </c>
    </row>
    <row r="45" spans="1:27" ht="15.75" thickTop="1">
      <c r="A45" s="11"/>
      <c r="B45" s="11"/>
      <c r="C45" s="23"/>
      <c r="D45" s="24"/>
      <c r="E45" s="11"/>
      <c r="F45" s="11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20"/>
      <c r="U45" s="18"/>
      <c r="V45" s="18"/>
      <c r="W45" s="18"/>
      <c r="X45" s="18"/>
      <c r="Y45" s="18"/>
      <c r="Z45" s="18"/>
    </row>
    <row r="46" spans="1:27">
      <c r="A46" s="11" t="s">
        <v>39</v>
      </c>
      <c r="B46" s="12"/>
      <c r="C46" s="25"/>
      <c r="D46" s="2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20"/>
      <c r="U46" s="18"/>
      <c r="V46" s="18"/>
      <c r="W46" s="18"/>
      <c r="X46" s="18"/>
      <c r="Y46" s="18"/>
      <c r="Z46" s="18"/>
    </row>
    <row r="47" spans="1:27">
      <c r="A47" s="11" t="s">
        <v>40</v>
      </c>
      <c r="B47" s="11"/>
      <c r="C47" s="23"/>
      <c r="D47" s="24">
        <f>D7</f>
        <v>8389.83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20"/>
      <c r="U47" s="18"/>
      <c r="V47" s="18"/>
      <c r="W47" s="18"/>
      <c r="X47" s="18"/>
      <c r="Y47" s="18"/>
      <c r="Z47" s="18"/>
    </row>
    <row r="48" spans="1:27">
      <c r="A48" s="11" t="s">
        <v>41</v>
      </c>
      <c r="B48" s="11"/>
      <c r="C48" s="23"/>
      <c r="D48" s="24">
        <f>SUM(D14)</f>
        <v>7006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20"/>
      <c r="U48" s="18"/>
      <c r="V48" s="18"/>
      <c r="W48" s="18"/>
      <c r="X48" s="18"/>
      <c r="Y48" s="18"/>
      <c r="Z48" s="18"/>
    </row>
    <row r="49" spans="1:26">
      <c r="A49" s="11"/>
      <c r="B49" s="11"/>
      <c r="C49" s="23"/>
      <c r="D49" s="24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20"/>
      <c r="U49" s="18"/>
      <c r="V49" s="18"/>
      <c r="W49" s="18"/>
      <c r="X49" s="18"/>
      <c r="Y49" s="18"/>
      <c r="Z49" s="18"/>
    </row>
    <row r="50" spans="1:26" ht="15.75" thickBot="1">
      <c r="A50" s="11" t="s">
        <v>42</v>
      </c>
      <c r="B50" s="11"/>
      <c r="C50" s="23"/>
      <c r="D50" s="24">
        <f>SUM(D44)</f>
        <v>3727.6899999999996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20"/>
      <c r="U50" s="18"/>
      <c r="V50" s="18"/>
      <c r="W50" s="18"/>
      <c r="X50" s="18"/>
      <c r="Y50" s="18"/>
      <c r="Z50" s="18"/>
    </row>
    <row r="51" spans="1:26" ht="16.5" thickTop="1" thickBot="1">
      <c r="A51" s="11" t="s">
        <v>43</v>
      </c>
      <c r="B51" s="11"/>
      <c r="C51" s="23"/>
      <c r="D51" s="28">
        <f>SUM(D4+D14-D44)</f>
        <v>11668.14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20"/>
      <c r="U51" s="18"/>
      <c r="V51" s="18"/>
      <c r="W51" s="18"/>
      <c r="X51" s="18"/>
      <c r="Y51" s="18"/>
      <c r="Z51" s="18"/>
    </row>
    <row r="52" spans="1:26" ht="15.75" thickTop="1">
      <c r="A52" s="11"/>
      <c r="B52" s="11"/>
      <c r="C52" s="23"/>
      <c r="D52" s="24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20"/>
      <c r="U52" s="18"/>
      <c r="V52" s="18"/>
      <c r="W52" s="18"/>
      <c r="X52" s="18"/>
      <c r="Y52" s="18"/>
      <c r="Z52" s="18"/>
    </row>
    <row r="53" spans="1:26">
      <c r="A53" s="11"/>
      <c r="B53" s="11"/>
      <c r="C53" s="23"/>
      <c r="D53" s="24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20"/>
      <c r="U53" s="18"/>
      <c r="V53" s="18"/>
      <c r="W53" s="18"/>
      <c r="X53" s="18"/>
      <c r="Y53" s="18"/>
      <c r="Z53" s="18"/>
    </row>
    <row r="54" spans="1:26">
      <c r="A54" s="11" t="s">
        <v>139</v>
      </c>
      <c r="B54" s="11"/>
      <c r="C54" s="23"/>
      <c r="D54" s="2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20"/>
      <c r="U54" s="18"/>
      <c r="V54" s="18"/>
      <c r="W54" s="18"/>
      <c r="X54" s="18"/>
      <c r="Y54" s="18"/>
      <c r="Z54" s="18"/>
    </row>
    <row r="55" spans="1:26">
      <c r="A55" s="11" t="s">
        <v>44</v>
      </c>
      <c r="B55" s="11"/>
      <c r="C55" s="23"/>
      <c r="D55" s="24"/>
      <c r="E55" s="12"/>
      <c r="F55" s="12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2"/>
      <c r="T55" s="20"/>
      <c r="U55" s="18"/>
      <c r="V55" s="18"/>
      <c r="W55" s="18"/>
      <c r="X55" s="18"/>
      <c r="Y55" s="18"/>
      <c r="Z55" s="18"/>
    </row>
    <row r="56" spans="1:26">
      <c r="A56" s="11"/>
      <c r="B56" s="11"/>
      <c r="C56" s="23"/>
      <c r="D56" s="24"/>
      <c r="E56" s="12"/>
      <c r="F56" s="1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2"/>
      <c r="T56" s="20"/>
      <c r="U56" s="18"/>
      <c r="V56" s="18"/>
      <c r="W56" s="18"/>
      <c r="X56" s="18"/>
      <c r="Y56" s="18"/>
      <c r="Z56" s="18"/>
    </row>
    <row r="57" spans="1:26">
      <c r="A57" s="11" t="s">
        <v>45</v>
      </c>
      <c r="B57" s="11"/>
      <c r="C57" s="25"/>
      <c r="D57" s="24">
        <v>0</v>
      </c>
      <c r="E57" s="12"/>
      <c r="F57" s="12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2"/>
      <c r="T57" s="20"/>
      <c r="U57" s="18"/>
      <c r="V57" s="18"/>
      <c r="W57" s="18"/>
      <c r="X57" s="18"/>
      <c r="Y57" s="18"/>
      <c r="Z57" s="18"/>
    </row>
    <row r="58" spans="1:26">
      <c r="A58" s="11" t="s">
        <v>46</v>
      </c>
      <c r="B58" s="11"/>
      <c r="C58" s="25"/>
      <c r="D58" s="24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20"/>
      <c r="U58" s="18"/>
      <c r="V58" s="18"/>
      <c r="W58" s="18"/>
      <c r="X58" s="18"/>
      <c r="Y58" s="18"/>
      <c r="Z58" s="18"/>
    </row>
    <row r="59" spans="1:26">
      <c r="A59" s="12"/>
      <c r="B59" s="12"/>
      <c r="C59" s="25"/>
      <c r="D59" s="2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20"/>
      <c r="U59" s="18"/>
      <c r="V59" s="18"/>
      <c r="W59" s="18"/>
      <c r="X59" s="18"/>
      <c r="Y59" s="18"/>
      <c r="Z59" s="18"/>
    </row>
    <row r="60" spans="1:26" ht="15.75" thickBot="1">
      <c r="A60" s="11"/>
      <c r="B60" s="11"/>
      <c r="C60" s="23"/>
      <c r="D60" s="24">
        <v>0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20"/>
      <c r="U60" s="18"/>
      <c r="V60" s="18"/>
      <c r="W60" s="18"/>
      <c r="X60" s="18"/>
      <c r="Y60" s="18"/>
      <c r="Z60" s="18"/>
    </row>
    <row r="61" spans="1:26" ht="16.5" thickTop="1" thickBot="1">
      <c r="A61" s="11" t="s">
        <v>47</v>
      </c>
      <c r="B61" s="11"/>
      <c r="C61" s="23"/>
      <c r="D61" s="28">
        <f>SUM(D47+D48-D50)</f>
        <v>11668.14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20"/>
      <c r="U61" s="18"/>
      <c r="V61" s="18"/>
      <c r="W61" s="18"/>
      <c r="X61" s="18"/>
      <c r="Y61" s="18"/>
      <c r="Z61" s="18"/>
    </row>
    <row r="62" spans="1:26" ht="15.75" thickTop="1">
      <c r="A62" s="20"/>
      <c r="B62" s="12"/>
      <c r="C62" s="25"/>
      <c r="D62" s="20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20"/>
      <c r="U62" s="18"/>
      <c r="V62" s="18"/>
      <c r="W62" s="18"/>
      <c r="X62" s="18"/>
      <c r="Y62" s="18"/>
      <c r="Z62" s="18"/>
    </row>
    <row r="63" spans="1:26">
      <c r="A63" s="11" t="s">
        <v>48</v>
      </c>
      <c r="B63" s="12"/>
      <c r="C63" s="25"/>
      <c r="D63" s="20"/>
      <c r="E63" s="12"/>
      <c r="F63" s="12"/>
      <c r="G63" s="11"/>
      <c r="H63" s="12"/>
      <c r="I63" s="12"/>
      <c r="J63" s="12"/>
      <c r="K63" s="12"/>
      <c r="L63" s="12"/>
      <c r="M63" s="12"/>
      <c r="N63" s="12"/>
      <c r="O63" s="20"/>
      <c r="P63" s="11"/>
      <c r="Q63" s="12"/>
      <c r="R63" s="12"/>
      <c r="S63" s="12"/>
      <c r="T63" s="20"/>
      <c r="U63" s="18"/>
      <c r="V63" s="18"/>
      <c r="W63" s="18"/>
      <c r="X63" s="18"/>
      <c r="Y63" s="18"/>
      <c r="Z63" s="18"/>
    </row>
    <row r="64" spans="1:26">
      <c r="A64" s="11" t="s">
        <v>49</v>
      </c>
      <c r="B64" s="12"/>
      <c r="C64" s="20"/>
      <c r="D64" s="20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20"/>
      <c r="P64" s="11"/>
      <c r="Q64" s="12"/>
      <c r="R64" s="12"/>
      <c r="S64" s="12"/>
      <c r="T64" s="20"/>
      <c r="U64" s="18"/>
      <c r="V64" s="18"/>
      <c r="W64" s="18"/>
      <c r="X64" s="18"/>
      <c r="Y64" s="18"/>
      <c r="Z64" s="18"/>
    </row>
    <row r="65" spans="1:26">
      <c r="A65" s="11" t="s">
        <v>50</v>
      </c>
      <c r="B65" s="12"/>
      <c r="C65" s="25"/>
      <c r="D65" s="20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20"/>
      <c r="U65" s="18"/>
      <c r="V65" s="18"/>
      <c r="W65" s="18"/>
      <c r="X65" s="18"/>
      <c r="Y65" s="18"/>
      <c r="Z65" s="18"/>
    </row>
    <row r="66" spans="1:26">
      <c r="A66" s="11" t="s">
        <v>51</v>
      </c>
      <c r="B66" s="20"/>
      <c r="C66" s="20"/>
      <c r="D66" s="20"/>
      <c r="E66" s="20"/>
      <c r="F66" s="20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20"/>
      <c r="U66" s="18"/>
      <c r="V66" s="18"/>
      <c r="W66" s="18"/>
      <c r="X66" s="18"/>
      <c r="Y66" s="18"/>
      <c r="Z66" s="18"/>
    </row>
    <row r="67" spans="1:26">
      <c r="A67" s="11" t="s">
        <v>52</v>
      </c>
      <c r="B67" s="20"/>
      <c r="C67" s="20"/>
      <c r="D67" s="20"/>
      <c r="E67" s="20"/>
      <c r="F67" s="20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20"/>
      <c r="U67" s="18"/>
      <c r="V67" s="18"/>
      <c r="W67" s="18"/>
      <c r="X67" s="18"/>
      <c r="Y67" s="18"/>
      <c r="Z67" s="18"/>
    </row>
    <row r="68" spans="1:26">
      <c r="A68" s="11" t="s">
        <v>53</v>
      </c>
      <c r="B68" s="20"/>
      <c r="C68" s="25"/>
      <c r="D68" s="20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20"/>
      <c r="U68" s="18"/>
      <c r="V68" s="18"/>
      <c r="W68" s="18"/>
      <c r="X68" s="18"/>
      <c r="Y68" s="18"/>
      <c r="Z68" s="18"/>
    </row>
    <row r="69" spans="1:26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</sheetData>
  <mergeCells count="3">
    <mergeCell ref="E1:H1"/>
    <mergeCell ref="I1:N1"/>
    <mergeCell ref="O1:X1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1"/>
  <sheetViews>
    <sheetView tabSelected="1" topLeftCell="A16" workbookViewId="0">
      <selection activeCell="D31" sqref="D31"/>
    </sheetView>
  </sheetViews>
  <sheetFormatPr defaultColWidth="12" defaultRowHeight="12.75"/>
  <cols>
    <col min="1" max="1" width="20.7109375" style="3" customWidth="1"/>
    <col min="2" max="3" width="13.7109375" style="1" customWidth="1"/>
    <col min="4" max="16384" width="12" style="3"/>
  </cols>
  <sheetData>
    <row r="1" spans="1:4" ht="21.4" customHeight="1">
      <c r="A1" s="6" t="s">
        <v>65</v>
      </c>
    </row>
    <row r="2" spans="1:4" ht="21.4" customHeight="1">
      <c r="A2" s="6" t="s">
        <v>64</v>
      </c>
    </row>
    <row r="3" spans="1:4" ht="21.4" customHeight="1">
      <c r="A3" s="6"/>
    </row>
    <row r="4" spans="1:4" s="6" customFormat="1" ht="16.350000000000001" customHeight="1">
      <c r="B4" s="4"/>
      <c r="C4" s="4"/>
    </row>
    <row r="5" spans="1:4" ht="15.4" customHeight="1">
      <c r="B5" s="4" t="s">
        <v>62</v>
      </c>
      <c r="C5" s="4" t="s">
        <v>70</v>
      </c>
    </row>
    <row r="6" spans="1:4" ht="15.4" customHeight="1">
      <c r="A6" s="6" t="s">
        <v>1</v>
      </c>
    </row>
    <row r="7" spans="1:4" ht="12.75" customHeight="1">
      <c r="A7" s="3" t="s">
        <v>2</v>
      </c>
      <c r="B7" s="1">
        <v>7500</v>
      </c>
      <c r="C7" s="1">
        <v>7000</v>
      </c>
      <c r="D7" s="3" t="s">
        <v>141</v>
      </c>
    </row>
    <row r="8" spans="1:4" ht="12.75" customHeight="1">
      <c r="A8" s="3" t="s">
        <v>3</v>
      </c>
      <c r="B8" s="1">
        <v>44.5</v>
      </c>
      <c r="D8" s="3" t="s">
        <v>66</v>
      </c>
    </row>
    <row r="9" spans="1:4" ht="12.75" customHeight="1">
      <c r="A9" s="3" t="s">
        <v>4</v>
      </c>
    </row>
    <row r="10" spans="1:4" ht="12.75" customHeight="1">
      <c r="A10" s="3" t="s">
        <v>5</v>
      </c>
    </row>
    <row r="11" spans="1:4" ht="15.4" customHeight="1">
      <c r="A11" s="7" t="s">
        <v>6</v>
      </c>
      <c r="B11" s="8">
        <f t="shared" ref="B11:C11" si="0">SUM(B7:B10)</f>
        <v>7544.5</v>
      </c>
      <c r="C11" s="8">
        <f t="shared" si="0"/>
        <v>7000</v>
      </c>
    </row>
    <row r="13" spans="1:4" ht="15.4" customHeight="1">
      <c r="A13" s="6" t="s">
        <v>7</v>
      </c>
    </row>
    <row r="14" spans="1:4" ht="15.4" customHeight="1">
      <c r="A14" s="6" t="s">
        <v>8</v>
      </c>
    </row>
    <row r="15" spans="1:4" ht="12.75" customHeight="1">
      <c r="A15" s="3" t="s">
        <v>9</v>
      </c>
      <c r="B15" s="2">
        <v>3160.68</v>
      </c>
      <c r="C15" s="2">
        <v>1995.04</v>
      </c>
      <c r="D15" s="3" t="s">
        <v>73</v>
      </c>
    </row>
    <row r="16" spans="1:4" ht="12.75" customHeight="1">
      <c r="A16" s="3" t="s">
        <v>10</v>
      </c>
      <c r="B16" s="2">
        <v>280.8</v>
      </c>
      <c r="C16" s="2" t="s">
        <v>140</v>
      </c>
    </row>
    <row r="17" spans="1:4" ht="12.75" customHeight="1">
      <c r="A17" s="3" t="s">
        <v>142</v>
      </c>
      <c r="B17" s="2">
        <v>218.64</v>
      </c>
      <c r="C17" s="2">
        <v>171.42</v>
      </c>
      <c r="D17" s="3" t="s">
        <v>74</v>
      </c>
    </row>
    <row r="18" spans="1:4" ht="12.75" customHeight="1">
      <c r="A18" s="3" t="s">
        <v>12</v>
      </c>
      <c r="B18" s="2">
        <v>5.77</v>
      </c>
      <c r="C18" s="2" t="s">
        <v>140</v>
      </c>
    </row>
    <row r="19" spans="1:4" ht="12.75" customHeight="1">
      <c r="A19" s="3" t="s">
        <v>13</v>
      </c>
      <c r="B19" s="1">
        <v>0</v>
      </c>
      <c r="C19" s="1">
        <v>0</v>
      </c>
    </row>
    <row r="20" spans="1:4" ht="12.75" customHeight="1">
      <c r="A20" s="3" t="s">
        <v>14</v>
      </c>
      <c r="B20" s="1">
        <v>0</v>
      </c>
      <c r="C20" s="1">
        <v>0</v>
      </c>
    </row>
    <row r="21" spans="1:4" ht="15.4" customHeight="1">
      <c r="A21" s="9" t="s">
        <v>15</v>
      </c>
      <c r="B21" s="10">
        <f>SUM(B15:B20)</f>
        <v>3665.89</v>
      </c>
      <c r="C21" s="10">
        <f>SUM(C15:C20)</f>
        <v>2166.46</v>
      </c>
      <c r="D21" s="3" t="s">
        <v>75</v>
      </c>
    </row>
    <row r="22" spans="1:4" ht="15.4" customHeight="1">
      <c r="A22" s="6" t="s">
        <v>16</v>
      </c>
    </row>
    <row r="23" spans="1:4" ht="12.75" customHeight="1">
      <c r="A23" s="3" t="s">
        <v>17</v>
      </c>
      <c r="B23" s="1">
        <v>0</v>
      </c>
      <c r="C23" s="1">
        <v>0</v>
      </c>
    </row>
    <row r="24" spans="1:4" ht="12.75" customHeight="1">
      <c r="A24" s="3" t="s">
        <v>18</v>
      </c>
      <c r="B24" s="2">
        <v>26.25</v>
      </c>
      <c r="C24" s="2">
        <v>0</v>
      </c>
      <c r="D24" s="3" t="s">
        <v>143</v>
      </c>
    </row>
    <row r="25" spans="1:4" ht="12.75" customHeight="1">
      <c r="A25" s="3" t="s">
        <v>19</v>
      </c>
      <c r="B25" s="2">
        <v>6</v>
      </c>
      <c r="C25" s="2">
        <v>0</v>
      </c>
    </row>
    <row r="26" spans="1:4" ht="12.75" customHeight="1">
      <c r="A26" s="3" t="s">
        <v>20</v>
      </c>
      <c r="B26" s="2">
        <v>120</v>
      </c>
      <c r="C26" s="2">
        <v>120</v>
      </c>
    </row>
    <row r="27" spans="1:4" ht="12.75" customHeight="1">
      <c r="A27" s="3" t="s">
        <v>21</v>
      </c>
      <c r="B27" s="2">
        <v>80.05</v>
      </c>
      <c r="C27" s="2">
        <v>83.23</v>
      </c>
    </row>
    <row r="28" spans="1:4" ht="12.75" customHeight="1">
      <c r="A28" s="3" t="s">
        <v>22</v>
      </c>
      <c r="B28" s="2">
        <v>200</v>
      </c>
      <c r="C28" s="2">
        <v>650</v>
      </c>
      <c r="D28" s="3" t="s">
        <v>146</v>
      </c>
    </row>
    <row r="29" spans="1:4" ht="12.75" customHeight="1">
      <c r="A29" s="3" t="s">
        <v>23</v>
      </c>
      <c r="B29" s="2">
        <v>220.86</v>
      </c>
      <c r="C29" s="2">
        <v>218</v>
      </c>
    </row>
    <row r="30" spans="1:4" ht="12.75" customHeight="1">
      <c r="A30" s="3" t="s">
        <v>24</v>
      </c>
      <c r="B30" s="2">
        <v>0</v>
      </c>
      <c r="C30" s="2">
        <v>0</v>
      </c>
    </row>
    <row r="31" spans="1:4" ht="12.75" customHeight="1">
      <c r="A31" s="3" t="s">
        <v>25</v>
      </c>
      <c r="B31" s="2">
        <v>5.1100000000000003</v>
      </c>
      <c r="C31" s="2">
        <v>0</v>
      </c>
      <c r="D31" s="3" t="s">
        <v>144</v>
      </c>
    </row>
    <row r="32" spans="1:4" ht="12.75" customHeight="1">
      <c r="A32" s="3" t="s">
        <v>3</v>
      </c>
      <c r="B32" s="2">
        <v>59.15</v>
      </c>
      <c r="C32" s="2">
        <v>0</v>
      </c>
    </row>
    <row r="33" spans="1:4" ht="12.75" customHeight="1">
      <c r="A33" s="3" t="s">
        <v>26</v>
      </c>
      <c r="B33" s="2">
        <v>0</v>
      </c>
      <c r="C33" s="2">
        <v>0</v>
      </c>
    </row>
    <row r="34" spans="1:4" ht="12.75" customHeight="1">
      <c r="A34" s="3" t="s">
        <v>120</v>
      </c>
      <c r="B34" s="2"/>
      <c r="C34" s="2">
        <v>490</v>
      </c>
      <c r="D34" s="3" t="s">
        <v>145</v>
      </c>
    </row>
    <row r="35" spans="1:4" ht="12.75" customHeight="1">
      <c r="A35" s="3" t="s">
        <v>28</v>
      </c>
      <c r="B35" s="2">
        <v>0</v>
      </c>
      <c r="C35" s="2">
        <v>0</v>
      </c>
    </row>
    <row r="36" spans="1:4" ht="15.4" customHeight="1">
      <c r="A36" s="9" t="s">
        <v>15</v>
      </c>
      <c r="B36" s="10">
        <f>SUM(B23:B35)</f>
        <v>717.42000000000007</v>
      </c>
      <c r="C36" s="10">
        <f>SUM(C23:C35)</f>
        <v>1561.23</v>
      </c>
    </row>
    <row r="37" spans="1:4" ht="15.4" customHeight="1"/>
    <row r="38" spans="1:4" ht="15.4" customHeight="1">
      <c r="A38" s="7" t="s">
        <v>29</v>
      </c>
      <c r="B38" s="8">
        <f t="shared" ref="B38:C38" si="1">SUM(B21+B36)</f>
        <v>4383.3099999999995</v>
      </c>
      <c r="C38" s="8">
        <f t="shared" si="1"/>
        <v>3727.69</v>
      </c>
    </row>
    <row r="40" spans="1:4" ht="15.4" customHeight="1"/>
    <row r="41" spans="1:4" ht="15.4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BANK REC</vt:lpstr>
      <vt:lpstr>Comp &amp; Projection</vt:lpstr>
      <vt:lpstr>Rec &amp; Payments</vt:lpstr>
      <vt:lpstr>VARIANCES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miller</dc:creator>
  <cp:lastModifiedBy>Claire</cp:lastModifiedBy>
  <cp:lastPrinted>2019-03-29T16:55:23Z</cp:lastPrinted>
  <dcterms:created xsi:type="dcterms:W3CDTF">2017-02-06T15:37:12Z</dcterms:created>
  <dcterms:modified xsi:type="dcterms:W3CDTF">2019-03-29T17:01:20Z</dcterms:modified>
</cp:coreProperties>
</file>