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arro\OneDrive\Documents\AUDIT 2023\"/>
    </mc:Choice>
  </mc:AlternateContent>
  <xr:revisionPtr revIDLastSave="0" documentId="8_{8E3A6A43-C026-453E-B5AF-0C8A264DCD9D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3" l="1"/>
  <c r="G13" i="13" s="1"/>
  <c r="F13" i="13"/>
  <c r="H13" i="13"/>
  <c r="F19" i="14"/>
  <c r="J13" i="13"/>
  <c r="F22" i="14" l="1"/>
  <c r="G23" i="14" s="1"/>
  <c r="E4" i="14"/>
  <c r="F8" i="13"/>
  <c r="H8" i="13" s="1"/>
  <c r="G17" i="13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H17" i="13"/>
  <c r="F16" i="13"/>
  <c r="H16" i="13" s="1"/>
  <c r="F9" i="13"/>
  <c r="H9" i="13" s="1"/>
  <c r="F10" i="13"/>
  <c r="H10" i="13" s="1"/>
  <c r="F11" i="13"/>
  <c r="H11" i="13" s="1"/>
  <c r="F12" i="13"/>
  <c r="H12" i="13" s="1"/>
  <c r="J17" i="13" l="1"/>
  <c r="J16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27" i="12"/>
  <c r="B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28" i="10"/>
  <c r="B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C27" i="8"/>
  <c r="B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C28" i="7"/>
  <c r="B28" i="7"/>
  <c r="D13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D27" i="9" l="1"/>
  <c r="D28" i="10"/>
  <c r="E7" i="10"/>
  <c r="F7" i="10" s="1"/>
  <c r="D28" i="7"/>
  <c r="E7" i="8"/>
  <c r="F7" i="8" s="1"/>
  <c r="E6" i="12"/>
  <c r="E7" i="12"/>
  <c r="E7" i="11"/>
  <c r="F7" i="11" s="1"/>
  <c r="E7" i="9"/>
  <c r="F7" i="9" s="1"/>
  <c r="E7" i="7"/>
  <c r="F7" i="7" s="1"/>
  <c r="C4" i="14"/>
  <c r="E6" i="14" s="1"/>
  <c r="E7" i="1"/>
  <c r="F7" i="1" s="1"/>
  <c r="E6" i="8"/>
  <c r="E6" i="7"/>
  <c r="E6" i="9"/>
  <c r="E6" i="10"/>
  <c r="E6" i="11"/>
  <c r="E6" i="1"/>
  <c r="D27" i="12"/>
  <c r="D28" i="11"/>
  <c r="D27" i="8"/>
  <c r="D26" i="1"/>
</calcChain>
</file>

<file path=xl/sharedStrings.xml><?xml version="1.0" encoding="utf-8"?>
<sst xmlns="http://schemas.openxmlformats.org/spreadsheetml/2006/main" count="136" uniqueCount="67">
  <si>
    <t>2021/22       £</t>
  </si>
  <si>
    <t>Total</t>
  </si>
  <si>
    <t>Explanation (Ensure each explanation is quantified)</t>
  </si>
  <si>
    <t>2021/22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</si>
  <si>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</si>
  <si>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</si>
  <si>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</si>
  <si>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</si>
  <si>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</si>
  <si>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</si>
  <si>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</si>
  <si>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</si>
  <si>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</si>
  <si>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</si>
  <si>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</si>
  <si>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</si>
  <si>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</si>
  <si>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</si>
  <si>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</si>
  <si>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</si>
  <si>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</si>
  <si>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</si>
  <si>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</si>
  <si>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</si>
  <si>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</si>
  <si>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</si>
  <si>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</si>
  <si>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</si>
  <si>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</si>
  <si>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</si>
  <si>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</si>
  <si>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</si>
  <si>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</si>
  <si>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</si>
  <si>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</si>
  <si>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</si>
  <si>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</si>
  <si>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</si>
  <si>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</si>
  <si>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</si>
  <si>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</si>
  <si>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</si>
  <si>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</si>
  <si>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</si>
  <si>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Accounting statements 2022-23</t>
  </si>
  <si>
    <t>Explanation required</t>
  </si>
  <si>
    <t>Variance £</t>
  </si>
  <si>
    <t>Variance %</t>
  </si>
  <si>
    <t>Reserves</t>
  </si>
  <si>
    <t>Box 7</t>
  </si>
  <si>
    <t>Precept</t>
  </si>
  <si>
    <t>Do reserves exceed 2 x Precept?</t>
  </si>
  <si>
    <t>£</t>
  </si>
  <si>
    <t>Earmarked reserves:</t>
  </si>
  <si>
    <t>General reserve</t>
  </si>
  <si>
    <t>Total reserves (must agree to Box 7)</t>
  </si>
  <si>
    <t>Bal c/f checker</t>
  </si>
  <si>
    <t>CIL</t>
  </si>
  <si>
    <t>PROW infrastructure</t>
  </si>
  <si>
    <t>Green infrastructure</t>
  </si>
  <si>
    <t>Village tap</t>
  </si>
  <si>
    <t>Village green budget</t>
  </si>
  <si>
    <t>Hobbs lane</t>
  </si>
  <si>
    <t>in 2022-23 received:  £7,758 CIL money+ £375 NSC grant+£1000 VAT reclaimed+£134 bank interest+£100 Village Orderly grant</t>
  </si>
  <si>
    <t>£900 was paid for the green inftrastructure project (Hobbs lane) + £336 flower tubs purchased</t>
  </si>
  <si>
    <t>in 2022-23 received: £7758 CIL money+ £375 NSC grant+£1000 VAT reclaimed +£134 Bank interest earned +£100 NSC Village Orderly Grant</t>
  </si>
  <si>
    <t>£900 was spent on green inftrastructure project (Hobbs Lane) + £ 336 spent on 2 flower tubs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</si>
</sst>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24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6" fillId="0" borderId="0" xfId="0" applyFont="1"/>
    <xf numFmtId="0" fontId="17" fillId="0" borderId="0" xfId="0" applyFont="1"/>
    <xf numFmtId="0" fontId="16" fillId="6" borderId="0" xfId="0" applyFont="1" applyFill="1"/>
    <xf numFmtId="0" fontId="16" fillId="0" borderId="15" xfId="0" applyFont="1" applyBorder="1"/>
    <xf numFmtId="0" fontId="17" fillId="0" borderId="16" xfId="0" applyFont="1" applyBorder="1"/>
    <xf numFmtId="0" fontId="18" fillId="0" borderId="0" xfId="0" applyFont="1"/>
    <xf numFmtId="0" fontId="16" fillId="3" borderId="1" xfId="0" applyFont="1" applyFill="1" applyBorder="1"/>
    <xf numFmtId="0" fontId="16" fillId="0" borderId="0" xfId="0" applyFont="1" applyAlignment="1">
      <alignment horizontal="right"/>
    </xf>
    <xf numFmtId="9" fontId="19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20" fillId="0" borderId="13" xfId="0" applyFont="1" applyBorder="1" applyAlignment="1">
      <alignment horizontal="left" vertical="top" wrapText="1"/>
    </xf>
    <xf numFmtId="44" fontId="16" fillId="6" borderId="0" xfId="3" applyFont="1" applyFill="1"/>
    <xf numFmtId="0" fontId="21" fillId="7" borderId="0" xfId="0" applyFont="1" applyFill="1"/>
    <xf numFmtId="8" fontId="21" fillId="7" borderId="0" xfId="0" applyNumberFormat="1" applyFont="1" applyFill="1"/>
    <xf numFmtId="164" fontId="21" fillId="7" borderId="0" xfId="0" applyNumberFormat="1" applyFont="1" applyFill="1"/>
    <xf numFmtId="0" fontId="22" fillId="7" borderId="0" xfId="0" applyFont="1" applyFill="1"/>
    <xf numFmtId="8" fontId="22" fillId="7" borderId="0" xfId="0" applyNumberFormat="1" applyFont="1" applyFill="1"/>
    <xf numFmtId="44" fontId="16" fillId="0" borderId="15" xfId="0" applyNumberFormat="1" applyFont="1" applyBorder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  <xf numFmtId="44" fontId="16" fillId="0" borderId="0" xfId="0" applyNumberFormat="1" applyFont="1"/>
    <xf numFmtId="3" fontId="16" fillId="0" borderId="0" xfId="0" applyNumberFormat="1" applyFont="1"/>
    <xf numFmtId="0" fontId="16" fillId="0" borderId="0" xfId="0" applyFont="1" applyFill="1"/>
    <xf numFmtId="44" fontId="23" fillId="0" borderId="0" xfId="3" applyFont="1" applyFill="1"/>
    <xf numFmtId="0" fontId="21" fillId="0" borderId="0" xfId="0" applyFont="1" applyFill="1"/>
    <xf numFmtId="164" fontId="21" fillId="0" borderId="0" xfId="0" applyNumberFormat="1" applyFont="1" applyFill="1"/>
    <xf numFmtId="44" fontId="16" fillId="0" borderId="0" xfId="3" applyFont="1" applyFill="1"/>
    <xf numFmtId="3" fontId="0" fillId="5" borderId="0" xfId="0" applyNumberFormat="1" applyFill="1"/>
  </cellXfs>
  <cellStyles count="4">
    <cellStyle name="Comma" xfId="2" builtinId="3"/>
    <cellStyle name="Currency" xfId="3" builtinId="4"/>
    <cellStyle name="Normal" xfId="0" builtinId="0"/>
    <cellStyle name="Per 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opLeftCell="B6" workbookViewId="0">
      <selection activeCell="D16" sqref="D16"/>
    </sheetView>
  </sheetViews>
  <sheetFormatPr defaultRowHeight="14.4" x14ac:dyDescent="0.3"/>
  <cols>
    <col min="1" max="1" width="4.21875" customWidth="1"/>
    <col min="2" max="2" width="28.77734375" style="23" customWidth="1"/>
    <col min="3" max="6" width="16.5546875" customWidth="1"/>
    <col min="7" max="8" width="16.5546875" hidden="1" customWidth="1"/>
    <col min="9" max="9" width="77.21875" style="25" customWidth="1"/>
    <col min="10" max="10" width="23.21875" bestFit="1" customWidth="1"/>
  </cols>
  <sheetData>
    <row r="1" spans="2:10" ht="17.25" customHeight="1" x14ac:dyDescent="0.3">
      <c r="B1" s="27" t="s">
        <v>44</v>
      </c>
    </row>
    <row r="3" spans="2:10" ht="15" customHeight="1" x14ac:dyDescent="0.3">
      <c r="B3" s="83" t="s">
        <v>40</v>
      </c>
      <c r="C3" s="84"/>
      <c r="D3" s="84"/>
      <c r="E3" s="84"/>
      <c r="F3" s="84"/>
      <c r="G3" s="84"/>
      <c r="H3" s="84"/>
      <c r="I3" s="84"/>
    </row>
    <row r="4" spans="2:10" ht="15" customHeight="1" thickBot="1" x14ac:dyDescent="0.35"/>
    <row r="5" spans="2:10" ht="15" customHeight="1" x14ac:dyDescent="0.3">
      <c r="B5" s="28"/>
      <c r="C5" s="82" t="s">
        <v>17</v>
      </c>
      <c r="D5" s="82"/>
      <c r="E5" s="48"/>
      <c r="F5" s="48"/>
      <c r="G5" s="48"/>
      <c r="H5" s="48"/>
      <c r="I5" s="38" t="s">
        <v>18</v>
      </c>
      <c r="J5" s="43" t="s">
        <v>45</v>
      </c>
    </row>
    <row r="6" spans="2:10" ht="28.8" x14ac:dyDescent="0.3">
      <c r="B6" s="29"/>
      <c r="C6" s="30">
        <v>44651</v>
      </c>
      <c r="D6" s="30">
        <v>45016</v>
      </c>
      <c r="E6" s="49" t="s">
        <v>46</v>
      </c>
      <c r="F6" s="49" t="s">
        <v>47</v>
      </c>
      <c r="G6" s="49"/>
      <c r="H6" s="49"/>
      <c r="I6" s="39" t="s">
        <v>39</v>
      </c>
      <c r="J6" s="44"/>
    </row>
    <row r="7" spans="2:10" s="22" customFormat="1" ht="28.8" x14ac:dyDescent="0.3">
      <c r="B7" s="31" t="s">
        <v>19</v>
      </c>
      <c r="C7" s="70">
        <v>9611</v>
      </c>
      <c r="D7" s="70">
        <v>11963</v>
      </c>
      <c r="E7" s="57"/>
      <c r="F7" s="57"/>
      <c r="G7" s="51"/>
      <c r="H7" s="51"/>
      <c r="I7" s="40" t="s">
        <v>38</v>
      </c>
      <c r="J7" s="45"/>
    </row>
    <row r="8" spans="2:10" s="22" customFormat="1" ht="28.8" x14ac:dyDescent="0.3">
      <c r="B8" s="31" t="s">
        <v>20</v>
      </c>
      <c r="C8" s="70">
        <v>13500</v>
      </c>
      <c r="D8" s="70">
        <v>13500</v>
      </c>
      <c r="E8" s="51">
        <f>D8-C8</f>
        <v>0</v>
      </c>
      <c r="F8" s="50">
        <f>IF(AND(C8=0,D8=0),0,IF(C8=0,1,IF(D8=0,-1,(D8-C8)/C8)))</f>
        <v>0</v>
      </c>
      <c r="G8" s="35" t="str">
        <f>IF(E8&gt;100000,"Yes",IF(E8&lt;-100000,"Yes","No"))</f>
        <v>No</v>
      </c>
      <c r="H8" s="35" t="str">
        <f>IF(F8&gt;15%,"Yes",IF(F8&lt;-15%,"Yes","No"))</f>
        <v>No</v>
      </c>
      <c r="I8" s="40" t="s">
        <v>21</v>
      </c>
      <c r="J8" s="47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2" customFormat="1" ht="34.5" customHeight="1" x14ac:dyDescent="0.3">
      <c r="B9" s="31" t="s">
        <v>22</v>
      </c>
      <c r="C9" s="70">
        <v>566</v>
      </c>
      <c r="D9" s="70">
        <v>9932</v>
      </c>
      <c r="E9" s="51">
        <f t="shared" ref="E9:E13" si="0">D9-C9</f>
        <v>9366</v>
      </c>
      <c r="F9" s="50">
        <f t="shared" ref="F9:F13" si="1">IF(AND(C9=0,D9=0),0,IF(C9=0,1,IF(D9=0,-1,(D9-C9)/C9)))</f>
        <v>16.547703180212014</v>
      </c>
      <c r="G9" s="35" t="str">
        <f t="shared" ref="G9:G13" si="2">IF(E9&gt;100000,"Yes",IF(E9&lt;-100000,"Yes","No"))</f>
        <v>No</v>
      </c>
      <c r="H9" s="35" t="str">
        <f t="shared" ref="H9:H13" si="3">IF(F9&gt;15%,"Yes",IF(F9&lt;-15%,"Yes","No"))</f>
        <v>Yes</v>
      </c>
      <c r="I9" s="40" t="s">
        <v>23</v>
      </c>
      <c r="J9" s="74" t="s">
        <v>63</v>
      </c>
    </row>
    <row r="10" spans="2:10" ht="43.2" x14ac:dyDescent="0.3">
      <c r="B10" s="32" t="s">
        <v>24</v>
      </c>
      <c r="C10" s="70">
        <v>5364</v>
      </c>
      <c r="D10" s="70">
        <v>5548</v>
      </c>
      <c r="E10" s="51">
        <f t="shared" si="0"/>
        <v>184</v>
      </c>
      <c r="F10" s="50">
        <f t="shared" si="1"/>
        <v>3.4302759134973902E-2</v>
      </c>
      <c r="G10" s="35" t="str">
        <f t="shared" si="2"/>
        <v>No</v>
      </c>
      <c r="H10" s="35" t="str">
        <f t="shared" si="3"/>
        <v>No</v>
      </c>
      <c r="I10" s="40" t="s">
        <v>25</v>
      </c>
      <c r="J10" s="47" t="str">
        <f t="shared" ref="J10:J11" si="4">IF(ISBLANK(C10),"Enter figures",IF(G10="Yes","Please explain within the relevant tab",IF(H10="Yes","Please explain within the relevant tab","No explanation required")))</f>
        <v>No explanation required</v>
      </c>
    </row>
    <row r="11" spans="2:10" ht="28.8" x14ac:dyDescent="0.3">
      <c r="B11" s="32" t="s">
        <v>26</v>
      </c>
      <c r="C11" s="70">
        <v>0</v>
      </c>
      <c r="D11" s="70">
        <v>0</v>
      </c>
      <c r="E11" s="51">
        <f t="shared" si="0"/>
        <v>0</v>
      </c>
      <c r="F11" s="50">
        <f t="shared" si="1"/>
        <v>0</v>
      </c>
      <c r="G11" s="35" t="str">
        <f t="shared" si="2"/>
        <v>No</v>
      </c>
      <c r="H11" s="35" t="str">
        <f t="shared" si="3"/>
        <v>No</v>
      </c>
      <c r="I11" s="40" t="s">
        <v>27</v>
      </c>
      <c r="J11" s="47" t="str">
        <f t="shared" si="4"/>
        <v>No explanation required</v>
      </c>
    </row>
    <row r="12" spans="2:10" ht="72" x14ac:dyDescent="0.3">
      <c r="B12" s="32" t="s">
        <v>28</v>
      </c>
      <c r="C12" s="70">
        <v>6350</v>
      </c>
      <c r="D12" s="70">
        <v>7586</v>
      </c>
      <c r="E12" s="51">
        <f t="shared" si="0"/>
        <v>1236</v>
      </c>
      <c r="F12" s="50">
        <f t="shared" si="1"/>
        <v>0.19464566929133859</v>
      </c>
      <c r="G12" s="35" t="str">
        <f t="shared" si="2"/>
        <v>No</v>
      </c>
      <c r="H12" s="35" t="str">
        <f t="shared" si="3"/>
        <v>Yes</v>
      </c>
      <c r="I12" s="40" t="s">
        <v>29</v>
      </c>
      <c r="J12" s="74" t="s">
        <v>64</v>
      </c>
    </row>
    <row r="13" spans="2:10" ht="15" thickBot="1" x14ac:dyDescent="0.35">
      <c r="B13" s="33" t="s">
        <v>30</v>
      </c>
      <c r="C13" s="71">
        <v>11963</v>
      </c>
      <c r="D13" s="71">
        <v>22260</v>
      </c>
      <c r="E13" s="58">
        <f t="shared" si="0"/>
        <v>10297</v>
      </c>
      <c r="F13" s="58">
        <f t="shared" si="1"/>
        <v>0.8607372732592159</v>
      </c>
      <c r="G13" s="52" t="str">
        <f t="shared" si="2"/>
        <v>No</v>
      </c>
      <c r="H13" s="52" t="str">
        <f t="shared" si="3"/>
        <v>Yes</v>
      </c>
      <c r="I13" s="41" t="s">
        <v>31</v>
      </c>
      <c r="J13" s="47" t="str">
        <f>IF(D13&gt;(D8*2),"Please explain in the Reserves tab","No explanation required")</f>
        <v>No explanation required</v>
      </c>
    </row>
    <row r="14" spans="2:10" ht="15" thickBot="1" x14ac:dyDescent="0.35">
      <c r="B14" s="24"/>
      <c r="C14" s="53" t="s">
        <v>56</v>
      </c>
      <c r="D14" s="53" t="s">
        <v>56</v>
      </c>
      <c r="E14" s="53"/>
      <c r="F14" s="53"/>
      <c r="G14" s="53"/>
      <c r="H14" s="53"/>
      <c r="I14" s="26"/>
    </row>
    <row r="15" spans="2:10" ht="28.8" x14ac:dyDescent="0.3">
      <c r="B15" s="34" t="s">
        <v>32</v>
      </c>
      <c r="C15" s="72">
        <v>11962</v>
      </c>
      <c r="D15" s="72">
        <v>22260</v>
      </c>
      <c r="E15" s="56"/>
      <c r="F15" s="59"/>
      <c r="G15" s="54"/>
      <c r="H15" s="54"/>
      <c r="I15" s="42" t="s">
        <v>33</v>
      </c>
      <c r="J15" s="46"/>
    </row>
    <row r="16" spans="2:10" ht="28.8" x14ac:dyDescent="0.3">
      <c r="B16" s="32" t="s">
        <v>34</v>
      </c>
      <c r="C16" s="70">
        <v>25755</v>
      </c>
      <c r="D16" s="99">
        <v>25755</v>
      </c>
      <c r="E16" s="51">
        <f>D17-C16</f>
        <v>-25755</v>
      </c>
      <c r="F16" s="50">
        <f>IF(AND(C16=0,D17=0),0,IF(C16=0,1,IF(D17=0,-1,(D17-C16)/C16)))</f>
        <v>-1</v>
      </c>
      <c r="G16" s="35" t="str">
        <f t="shared" ref="G16:G17" si="5">IF(E16&gt;100000,"Yes",IF(E16&lt;-100000,"Yes","No"))</f>
        <v>No</v>
      </c>
      <c r="H16" s="35" t="str">
        <f t="shared" ref="H16:H17" si="6">IF(F16&gt;15%,"Yes",IF(F16&lt;-15%,"Yes","No"))</f>
        <v>Yes</v>
      </c>
      <c r="I16" s="40" t="s">
        <v>35</v>
      </c>
      <c r="J16" s="47" t="str">
        <f t="shared" ref="J16:J17" si="7">IF(ISBLANK(C16),"Enter figures",IF(G16="Yes","Please explain within the relevant tab",IF(H16="Yes","Please explain within the relevant tab","No explanation required")))</f>
        <v>Please explain within the relevant tab</v>
      </c>
    </row>
    <row r="17" spans="2:10" ht="29.4" thickBot="1" x14ac:dyDescent="0.35">
      <c r="B17" s="33" t="s">
        <v>36</v>
      </c>
      <c r="C17" s="73">
        <v>0</v>
      </c>
      <c r="D17" s="70"/>
      <c r="E17" s="52"/>
      <c r="F17" s="60"/>
      <c r="G17" s="36" t="str">
        <f t="shared" si="5"/>
        <v>No</v>
      </c>
      <c r="H17" s="36" t="str">
        <f t="shared" si="6"/>
        <v>No</v>
      </c>
      <c r="I17" s="41" t="s">
        <v>37</v>
      </c>
      <c r="J17" s="55" t="str">
        <f t="shared" si="7"/>
        <v>No explanation required</v>
      </c>
    </row>
  </sheetData>
  <mergeCells count="2">
    <mergeCell ref="C5:D5"/>
    <mergeCell ref="B3:I3"/>
  </mergeCells>
  <conditionalFormatting sqref="E8:E12 E16:E17">
    <cfRule type="cellIs" dxfId="3" priority="3" operator="lessThan">
      <formula>-100000</formula>
    </cfRule>
    <cfRule type="cellIs" dxfId="2" priority="4" operator="greaterThan">
      <formula>100000</formula>
    </cfRule>
  </conditionalFormatting>
  <conditionalFormatting sqref="F8:F12 F15:F17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paperSize="9"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C15" sqref="C15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2:6" x14ac:dyDescent="0.3">
      <c r="B1" s="15" t="s">
        <v>5</v>
      </c>
    </row>
    <row r="3" spans="2:6" x14ac:dyDescent="0.3">
      <c r="B3" s="8"/>
    </row>
    <row r="4" spans="2:6" x14ac:dyDescent="0.3">
      <c r="B4" t="s">
        <v>3</v>
      </c>
      <c r="C4" s="37">
        <f>'Accounting Statement'!C8</f>
        <v>13500</v>
      </c>
      <c r="D4" t="s">
        <v>4</v>
      </c>
      <c r="E4" s="37">
        <f>'Accounting Statement'!D8</f>
        <v>13500</v>
      </c>
    </row>
    <row r="6" spans="2:6" x14ac:dyDescent="0.3">
      <c r="D6" t="s">
        <v>7</v>
      </c>
      <c r="E6" s="1">
        <f>E4-C4</f>
        <v>0</v>
      </c>
    </row>
    <row r="7" spans="2:6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9</v>
      </c>
    </row>
    <row r="10" spans="2:6" x14ac:dyDescent="0.3">
      <c r="B10" s="8"/>
    </row>
    <row r="11" spans="2:6" s="3" customFormat="1" ht="27.6" x14ac:dyDescent="0.3">
      <c r="B11" s="4" t="s">
        <v>0</v>
      </c>
      <c r="C11" s="4" t="s">
        <v>6</v>
      </c>
      <c r="D11" s="5" t="s">
        <v>7</v>
      </c>
      <c r="E11" s="87" t="s">
        <v>2</v>
      </c>
      <c r="F11" s="88"/>
    </row>
    <row r="12" spans="2:6" s="11" customFormat="1" x14ac:dyDescent="0.3">
      <c r="B12" s="12">
        <v>13500</v>
      </c>
      <c r="C12" s="12">
        <v>13500</v>
      </c>
      <c r="D12" s="13">
        <f t="shared" ref="D12:D25" si="0">C12-B12</f>
        <v>0</v>
      </c>
      <c r="E12" s="85"/>
      <c r="F12" s="86"/>
    </row>
    <row r="13" spans="2:6" s="11" customFormat="1" x14ac:dyDescent="0.3">
      <c r="B13" s="12"/>
      <c r="C13" s="12"/>
      <c r="D13" s="13">
        <f t="shared" si="0"/>
        <v>0</v>
      </c>
      <c r="E13" s="85"/>
      <c r="F13" s="86"/>
    </row>
    <row r="14" spans="2:6" s="11" customFormat="1" x14ac:dyDescent="0.3">
      <c r="B14" s="12"/>
      <c r="C14" s="12"/>
      <c r="D14" s="13">
        <f t="shared" si="0"/>
        <v>0</v>
      </c>
      <c r="E14" s="85"/>
      <c r="F14" s="86"/>
    </row>
    <row r="15" spans="2:6" s="11" customFormat="1" x14ac:dyDescent="0.3">
      <c r="B15" s="12"/>
      <c r="C15" s="12"/>
      <c r="D15" s="13">
        <f t="shared" si="0"/>
        <v>0</v>
      </c>
      <c r="E15" s="85"/>
      <c r="F15" s="86"/>
    </row>
    <row r="16" spans="2:6" s="11" customFormat="1" x14ac:dyDescent="0.3">
      <c r="B16" s="12"/>
      <c r="C16" s="12"/>
      <c r="D16" s="13">
        <f t="shared" si="0"/>
        <v>0</v>
      </c>
      <c r="E16" s="85"/>
      <c r="F16" s="86"/>
    </row>
    <row r="17" spans="1:8" s="11" customFormat="1" x14ac:dyDescent="0.3">
      <c r="B17" s="12"/>
      <c r="C17" s="12"/>
      <c r="D17" s="13">
        <f t="shared" si="0"/>
        <v>0</v>
      </c>
      <c r="E17" s="85"/>
      <c r="F17" s="86"/>
    </row>
    <row r="18" spans="1:8" s="11" customFormat="1" x14ac:dyDescent="0.3">
      <c r="B18" s="12"/>
      <c r="C18" s="12"/>
      <c r="D18" s="13">
        <f t="shared" si="0"/>
        <v>0</v>
      </c>
      <c r="E18" s="85"/>
      <c r="F18" s="86"/>
    </row>
    <row r="19" spans="1:8" s="11" customFormat="1" x14ac:dyDescent="0.3">
      <c r="B19" s="12"/>
      <c r="C19" s="12"/>
      <c r="D19" s="13">
        <f t="shared" si="0"/>
        <v>0</v>
      </c>
      <c r="E19" s="85"/>
      <c r="F19" s="86"/>
    </row>
    <row r="20" spans="1:8" s="11" customFormat="1" x14ac:dyDescent="0.3">
      <c r="B20" s="12"/>
      <c r="C20" s="12"/>
      <c r="D20" s="13">
        <f t="shared" si="0"/>
        <v>0</v>
      </c>
      <c r="E20" s="85"/>
      <c r="F20" s="86"/>
    </row>
    <row r="21" spans="1:8" s="11" customFormat="1" x14ac:dyDescent="0.3">
      <c r="B21" s="12"/>
      <c r="C21" s="12"/>
      <c r="D21" s="13">
        <f t="shared" si="0"/>
        <v>0</v>
      </c>
      <c r="E21" s="85"/>
      <c r="F21" s="86"/>
    </row>
    <row r="22" spans="1:8" s="11" customFormat="1" x14ac:dyDescent="0.3">
      <c r="B22" s="12"/>
      <c r="C22" s="12"/>
      <c r="D22" s="13">
        <f t="shared" si="0"/>
        <v>0</v>
      </c>
      <c r="E22" s="85"/>
      <c r="F22" s="86"/>
    </row>
    <row r="23" spans="1:8" s="11" customFormat="1" x14ac:dyDescent="0.3">
      <c r="B23" s="12"/>
      <c r="C23" s="12"/>
      <c r="D23" s="13">
        <f t="shared" si="0"/>
        <v>0</v>
      </c>
      <c r="E23" s="85"/>
      <c r="F23" s="86"/>
    </row>
    <row r="24" spans="1:8" s="11" customFormat="1" x14ac:dyDescent="0.3">
      <c r="B24" s="12"/>
      <c r="C24" s="12"/>
      <c r="D24" s="13">
        <f t="shared" si="0"/>
        <v>0</v>
      </c>
      <c r="E24" s="85"/>
      <c r="F24" s="86"/>
    </row>
    <row r="25" spans="1:8" s="11" customFormat="1" x14ac:dyDescent="0.3">
      <c r="B25" s="12"/>
      <c r="C25" s="12"/>
      <c r="D25" s="13">
        <f t="shared" si="0"/>
        <v>0</v>
      </c>
      <c r="E25" s="85"/>
      <c r="F25" s="86"/>
    </row>
    <row r="26" spans="1:8" x14ac:dyDescent="0.3">
      <c r="A26" s="9" t="s">
        <v>1</v>
      </c>
      <c r="B26" s="10">
        <f>SUM(B12:B25)</f>
        <v>13500</v>
      </c>
      <c r="C26" s="10">
        <f>SUM(C12:C25)</f>
        <v>13500</v>
      </c>
      <c r="D26" s="10">
        <f>SUM(D12:D25)</f>
        <v>0</v>
      </c>
      <c r="E26" s="89"/>
      <c r="F26" s="86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8</v>
      </c>
    </row>
  </sheetData>
  <mergeCells count="16">
    <mergeCell ref="E22:F22"/>
    <mergeCell ref="E23:F23"/>
    <mergeCell ref="E24:F24"/>
    <mergeCell ref="E25:F25"/>
    <mergeCell ref="E26:F26"/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1"/>
  <sheetViews>
    <sheetView workbookViewId="0">
      <selection activeCell="E17" sqref="E17:F17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3</v>
      </c>
      <c r="C4" s="37">
        <f>'Accounting Statement'!C9</f>
        <v>566</v>
      </c>
      <c r="D4" t="s">
        <v>4</v>
      </c>
      <c r="E4" s="37">
        <f>'Accounting Statement'!D9</f>
        <v>9932</v>
      </c>
    </row>
    <row r="6" spans="1:7" x14ac:dyDescent="0.3">
      <c r="D6" t="s">
        <v>7</v>
      </c>
      <c r="E6" s="1">
        <f>E4-C4</f>
        <v>9366</v>
      </c>
    </row>
    <row r="7" spans="1:7" x14ac:dyDescent="0.3">
      <c r="D7" t="s">
        <v>41</v>
      </c>
      <c r="E7" s="6">
        <f>IF(AND(C4=0,E4=0),0,IF(C4=0,1,IF(E4=0,-1,(E4-C4)/C4)))</f>
        <v>16.547703180212014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x14ac:dyDescent="0.3">
      <c r="B10" s="21" t="s">
        <v>42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7" t="s">
        <v>2</v>
      </c>
      <c r="F12" s="88"/>
    </row>
    <row r="13" spans="1:7" s="17" customFormat="1" x14ac:dyDescent="0.3">
      <c r="A13" s="16"/>
      <c r="B13" s="13">
        <v>566</v>
      </c>
      <c r="C13" s="13">
        <v>9932</v>
      </c>
      <c r="D13" s="13">
        <f>C13-B13</f>
        <v>9366</v>
      </c>
      <c r="E13" s="90" t="s">
        <v>65</v>
      </c>
      <c r="F13" s="91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85"/>
      <c r="F14" s="86"/>
    </row>
    <row r="15" spans="1:7" s="11" customFormat="1" x14ac:dyDescent="0.3">
      <c r="B15" s="12"/>
      <c r="C15" s="12"/>
      <c r="D15" s="13">
        <f t="shared" si="0"/>
        <v>0</v>
      </c>
      <c r="E15" s="85"/>
      <c r="F15" s="86"/>
    </row>
    <row r="16" spans="1:7" s="11" customFormat="1" x14ac:dyDescent="0.3">
      <c r="B16" s="12"/>
      <c r="C16" s="12"/>
      <c r="D16" s="13">
        <f t="shared" si="0"/>
        <v>0</v>
      </c>
      <c r="E16" s="85"/>
      <c r="F16" s="86"/>
    </row>
    <row r="17" spans="1:8" s="11" customFormat="1" x14ac:dyDescent="0.3">
      <c r="B17" s="12"/>
      <c r="C17" s="12"/>
      <c r="D17" s="13">
        <f t="shared" si="0"/>
        <v>0</v>
      </c>
      <c r="E17" s="85"/>
      <c r="F17" s="86"/>
    </row>
    <row r="18" spans="1:8" s="11" customFormat="1" x14ac:dyDescent="0.3">
      <c r="B18" s="12"/>
      <c r="C18" s="12"/>
      <c r="D18" s="13">
        <f t="shared" si="0"/>
        <v>0</v>
      </c>
      <c r="E18" s="85"/>
      <c r="F18" s="86"/>
    </row>
    <row r="19" spans="1:8" s="11" customFormat="1" x14ac:dyDescent="0.3">
      <c r="B19" s="12"/>
      <c r="C19" s="12"/>
      <c r="D19" s="13">
        <f t="shared" si="0"/>
        <v>0</v>
      </c>
      <c r="E19" s="85"/>
      <c r="F19" s="86"/>
    </row>
    <row r="20" spans="1:8" s="11" customFormat="1" x14ac:dyDescent="0.3">
      <c r="B20" s="12"/>
      <c r="C20" s="12"/>
      <c r="D20" s="13">
        <f t="shared" si="0"/>
        <v>0</v>
      </c>
      <c r="E20" s="85"/>
      <c r="F20" s="86"/>
    </row>
    <row r="21" spans="1:8" s="11" customFormat="1" x14ac:dyDescent="0.3">
      <c r="B21" s="12"/>
      <c r="C21" s="12"/>
      <c r="D21" s="13">
        <f t="shared" si="0"/>
        <v>0</v>
      </c>
      <c r="E21" s="85"/>
      <c r="F21" s="86"/>
    </row>
    <row r="22" spans="1:8" s="11" customFormat="1" x14ac:dyDescent="0.3">
      <c r="B22" s="12"/>
      <c r="C22" s="12"/>
      <c r="D22" s="13">
        <f t="shared" si="0"/>
        <v>0</v>
      </c>
      <c r="E22" s="85"/>
      <c r="F22" s="86"/>
    </row>
    <row r="23" spans="1:8" s="11" customFormat="1" x14ac:dyDescent="0.3">
      <c r="B23" s="12"/>
      <c r="C23" s="12"/>
      <c r="D23" s="13">
        <f t="shared" si="0"/>
        <v>0</v>
      </c>
      <c r="E23" s="85"/>
      <c r="F23" s="86"/>
    </row>
    <row r="24" spans="1:8" s="11" customFormat="1" x14ac:dyDescent="0.3">
      <c r="B24" s="12"/>
      <c r="C24" s="12"/>
      <c r="D24" s="13">
        <f t="shared" si="0"/>
        <v>0</v>
      </c>
      <c r="E24" s="85"/>
      <c r="F24" s="86"/>
    </row>
    <row r="25" spans="1:8" s="11" customFormat="1" x14ac:dyDescent="0.3">
      <c r="B25" s="12"/>
      <c r="C25" s="12"/>
      <c r="D25" s="13">
        <f t="shared" si="0"/>
        <v>0</v>
      </c>
      <c r="E25" s="85"/>
      <c r="F25" s="86"/>
    </row>
    <row r="26" spans="1:8" s="11" customFormat="1" x14ac:dyDescent="0.3">
      <c r="B26" s="12"/>
      <c r="C26" s="12"/>
      <c r="D26" s="13">
        <f t="shared" si="0"/>
        <v>0</v>
      </c>
      <c r="E26" s="85"/>
      <c r="F26" s="86"/>
    </row>
    <row r="27" spans="1:8" s="11" customFormat="1" x14ac:dyDescent="0.3">
      <c r="B27" s="12"/>
      <c r="C27" s="12"/>
      <c r="D27" s="13">
        <f t="shared" si="0"/>
        <v>0</v>
      </c>
      <c r="E27" s="85"/>
      <c r="F27" s="86"/>
    </row>
    <row r="28" spans="1:8" x14ac:dyDescent="0.3">
      <c r="A28" s="9" t="s">
        <v>1</v>
      </c>
      <c r="B28" s="10">
        <f>SUM(B13:B27)</f>
        <v>566</v>
      </c>
      <c r="C28" s="10">
        <f>SUM(C13:C27)</f>
        <v>9932</v>
      </c>
      <c r="D28" s="10">
        <f>SUM(D13:D27)</f>
        <v>9366</v>
      </c>
      <c r="E28" s="89"/>
      <c r="F28" s="86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0"/>
  <sheetViews>
    <sheetView workbookViewId="0">
      <selection activeCell="C14" sqref="C14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1:7" x14ac:dyDescent="0.3">
      <c r="B1" s="15" t="s">
        <v>11</v>
      </c>
    </row>
    <row r="3" spans="1:7" x14ac:dyDescent="0.3">
      <c r="B3" s="8"/>
    </row>
    <row r="4" spans="1:7" x14ac:dyDescent="0.3">
      <c r="B4" t="s">
        <v>3</v>
      </c>
      <c r="C4" s="37">
        <f>'Accounting Statement'!C10</f>
        <v>5364</v>
      </c>
      <c r="D4" t="s">
        <v>4</v>
      </c>
      <c r="E4" s="37">
        <f>'Accounting Statement'!D10</f>
        <v>5548</v>
      </c>
    </row>
    <row r="6" spans="1:7" x14ac:dyDescent="0.3">
      <c r="D6" t="s">
        <v>7</v>
      </c>
      <c r="E6" s="1">
        <f>E4-C4</f>
        <v>184</v>
      </c>
    </row>
    <row r="7" spans="1:7" x14ac:dyDescent="0.3">
      <c r="D7" t="s">
        <v>41</v>
      </c>
      <c r="E7" s="6">
        <f>IF(AND(C4=0,E4=0),0,IF(C4=0,1,IF(E4=0,-1,(E4-C4)/C4)))</f>
        <v>3.4302759134973902E-2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7" t="s">
        <v>2</v>
      </c>
      <c r="F11" s="88"/>
    </row>
    <row r="12" spans="1:7" s="17" customFormat="1" x14ac:dyDescent="0.3">
      <c r="A12" s="16"/>
      <c r="B12" s="13">
        <v>0</v>
      </c>
      <c r="C12" s="13">
        <v>0</v>
      </c>
      <c r="D12" s="13">
        <f>C12-B12</f>
        <v>0</v>
      </c>
      <c r="E12" s="90"/>
      <c r="F12" s="91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5"/>
      <c r="F13" s="86"/>
    </row>
    <row r="14" spans="1:7" s="11" customFormat="1" x14ac:dyDescent="0.3">
      <c r="B14" s="12"/>
      <c r="C14" s="12"/>
      <c r="D14" s="13">
        <f t="shared" si="0"/>
        <v>0</v>
      </c>
      <c r="E14" s="85"/>
      <c r="F14" s="86"/>
    </row>
    <row r="15" spans="1:7" s="11" customFormat="1" x14ac:dyDescent="0.3">
      <c r="B15" s="12"/>
      <c r="C15" s="12"/>
      <c r="D15" s="13">
        <f t="shared" si="0"/>
        <v>0</v>
      </c>
      <c r="E15" s="85"/>
      <c r="F15" s="86"/>
    </row>
    <row r="16" spans="1:7" s="11" customFormat="1" x14ac:dyDescent="0.3">
      <c r="B16" s="12"/>
      <c r="C16" s="12"/>
      <c r="D16" s="13">
        <f t="shared" si="0"/>
        <v>0</v>
      </c>
      <c r="E16" s="85"/>
      <c r="F16" s="86"/>
    </row>
    <row r="17" spans="1:8" s="11" customFormat="1" x14ac:dyDescent="0.3">
      <c r="B17" s="12"/>
      <c r="C17" s="12"/>
      <c r="D17" s="13">
        <f t="shared" si="0"/>
        <v>0</v>
      </c>
      <c r="E17" s="85"/>
      <c r="F17" s="86"/>
    </row>
    <row r="18" spans="1:8" s="11" customFormat="1" x14ac:dyDescent="0.3">
      <c r="B18" s="12"/>
      <c r="C18" s="12"/>
      <c r="D18" s="13">
        <f t="shared" si="0"/>
        <v>0</v>
      </c>
      <c r="E18" s="85"/>
      <c r="F18" s="86"/>
    </row>
    <row r="19" spans="1:8" s="11" customFormat="1" x14ac:dyDescent="0.3">
      <c r="B19" s="12"/>
      <c r="C19" s="12"/>
      <c r="D19" s="13">
        <f t="shared" si="0"/>
        <v>0</v>
      </c>
      <c r="E19" s="85"/>
      <c r="F19" s="86"/>
    </row>
    <row r="20" spans="1:8" s="11" customFormat="1" x14ac:dyDescent="0.3">
      <c r="B20" s="12"/>
      <c r="C20" s="12"/>
      <c r="D20" s="13">
        <f t="shared" si="0"/>
        <v>0</v>
      </c>
      <c r="E20" s="85"/>
      <c r="F20" s="86"/>
    </row>
    <row r="21" spans="1:8" s="11" customFormat="1" x14ac:dyDescent="0.3">
      <c r="B21" s="12"/>
      <c r="C21" s="12"/>
      <c r="D21" s="13">
        <f t="shared" si="0"/>
        <v>0</v>
      </c>
      <c r="E21" s="85"/>
      <c r="F21" s="86"/>
    </row>
    <row r="22" spans="1:8" s="11" customFormat="1" x14ac:dyDescent="0.3">
      <c r="B22" s="12"/>
      <c r="C22" s="12"/>
      <c r="D22" s="13">
        <f t="shared" si="0"/>
        <v>0</v>
      </c>
      <c r="E22" s="85"/>
      <c r="F22" s="86"/>
    </row>
    <row r="23" spans="1:8" s="11" customFormat="1" x14ac:dyDescent="0.3">
      <c r="B23" s="12"/>
      <c r="C23" s="12"/>
      <c r="D23" s="13">
        <f t="shared" si="0"/>
        <v>0</v>
      </c>
      <c r="E23" s="85"/>
      <c r="F23" s="86"/>
    </row>
    <row r="24" spans="1:8" s="11" customFormat="1" x14ac:dyDescent="0.3">
      <c r="B24" s="12"/>
      <c r="C24" s="12"/>
      <c r="D24" s="13">
        <f t="shared" si="0"/>
        <v>0</v>
      </c>
      <c r="E24" s="85"/>
      <c r="F24" s="86"/>
    </row>
    <row r="25" spans="1:8" s="11" customFormat="1" x14ac:dyDescent="0.3">
      <c r="B25" s="12"/>
      <c r="C25" s="12"/>
      <c r="D25" s="13">
        <f t="shared" si="0"/>
        <v>0</v>
      </c>
      <c r="E25" s="85"/>
      <c r="F25" s="86"/>
    </row>
    <row r="26" spans="1:8" s="11" customFormat="1" x14ac:dyDescent="0.3">
      <c r="B26" s="12"/>
      <c r="C26" s="12"/>
      <c r="D26" s="13">
        <f t="shared" si="0"/>
        <v>0</v>
      </c>
      <c r="E26" s="85"/>
      <c r="F26" s="86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9"/>
      <c r="F27" s="86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topLeftCell="A5" workbookViewId="0">
      <selection activeCell="E12" sqref="E12:F12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1:7" x14ac:dyDescent="0.3">
      <c r="B1" s="15" t="s">
        <v>12</v>
      </c>
    </row>
    <row r="3" spans="1:7" x14ac:dyDescent="0.3">
      <c r="B3" s="8"/>
    </row>
    <row r="4" spans="1:7" x14ac:dyDescent="0.3">
      <c r="B4" t="s">
        <v>3</v>
      </c>
      <c r="C4" s="37">
        <f>'Accounting Statement'!C11</f>
        <v>0</v>
      </c>
      <c r="D4" t="s">
        <v>4</v>
      </c>
      <c r="E4" s="37">
        <f>'Accounting Statement'!D11</f>
        <v>0</v>
      </c>
    </row>
    <row r="6" spans="1:7" x14ac:dyDescent="0.3">
      <c r="D6" t="s">
        <v>7</v>
      </c>
      <c r="E6" s="1">
        <f>E4-C4</f>
        <v>0</v>
      </c>
    </row>
    <row r="7" spans="1:7" x14ac:dyDescent="0.3">
      <c r="D7" t="s">
        <v>41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9</v>
      </c>
    </row>
    <row r="10" spans="1:7" x14ac:dyDescent="0.3">
      <c r="B10" s="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7" t="s">
        <v>2</v>
      </c>
      <c r="F11" s="88"/>
    </row>
    <row r="12" spans="1:7" s="17" customFormat="1" x14ac:dyDescent="0.3">
      <c r="A12" s="16"/>
      <c r="B12" s="13">
        <v>0</v>
      </c>
      <c r="C12" s="13">
        <v>0</v>
      </c>
      <c r="D12" s="13">
        <f>C12-B12</f>
        <v>0</v>
      </c>
      <c r="E12" s="90"/>
      <c r="F12" s="91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5"/>
      <c r="F13" s="86"/>
    </row>
    <row r="14" spans="1:7" s="11" customFormat="1" x14ac:dyDescent="0.3">
      <c r="B14" s="12"/>
      <c r="C14" s="12"/>
      <c r="D14" s="13">
        <f t="shared" si="0"/>
        <v>0</v>
      </c>
      <c r="E14" s="85"/>
      <c r="F14" s="86"/>
    </row>
    <row r="15" spans="1:7" s="11" customFormat="1" x14ac:dyDescent="0.3">
      <c r="B15" s="12"/>
      <c r="C15" s="12"/>
      <c r="D15" s="13">
        <f t="shared" si="0"/>
        <v>0</v>
      </c>
      <c r="E15" s="85"/>
      <c r="F15" s="86"/>
    </row>
    <row r="16" spans="1:7" s="11" customFormat="1" x14ac:dyDescent="0.3">
      <c r="B16" s="12"/>
      <c r="C16" s="12"/>
      <c r="D16" s="13">
        <f t="shared" si="0"/>
        <v>0</v>
      </c>
      <c r="E16" s="85"/>
      <c r="F16" s="86"/>
    </row>
    <row r="17" spans="1:8" s="11" customFormat="1" x14ac:dyDescent="0.3">
      <c r="B17" s="12"/>
      <c r="C17" s="12"/>
      <c r="D17" s="13">
        <f t="shared" si="0"/>
        <v>0</v>
      </c>
      <c r="E17" s="85"/>
      <c r="F17" s="86"/>
    </row>
    <row r="18" spans="1:8" s="11" customFormat="1" x14ac:dyDescent="0.3">
      <c r="B18" s="12"/>
      <c r="C18" s="12"/>
      <c r="D18" s="13">
        <f t="shared" si="0"/>
        <v>0</v>
      </c>
      <c r="E18" s="85"/>
      <c r="F18" s="86"/>
    </row>
    <row r="19" spans="1:8" s="11" customFormat="1" x14ac:dyDescent="0.3">
      <c r="B19" s="12"/>
      <c r="C19" s="12"/>
      <c r="D19" s="13">
        <f t="shared" si="0"/>
        <v>0</v>
      </c>
      <c r="E19" s="85"/>
      <c r="F19" s="86"/>
    </row>
    <row r="20" spans="1:8" s="11" customFormat="1" x14ac:dyDescent="0.3">
      <c r="B20" s="12"/>
      <c r="C20" s="12"/>
      <c r="D20" s="13">
        <f t="shared" si="0"/>
        <v>0</v>
      </c>
      <c r="E20" s="85"/>
      <c r="F20" s="86"/>
    </row>
    <row r="21" spans="1:8" s="11" customFormat="1" x14ac:dyDescent="0.3">
      <c r="B21" s="12"/>
      <c r="C21" s="12"/>
      <c r="D21" s="13">
        <f t="shared" si="0"/>
        <v>0</v>
      </c>
      <c r="E21" s="85"/>
      <c r="F21" s="86"/>
    </row>
    <row r="22" spans="1:8" s="11" customFormat="1" x14ac:dyDescent="0.3">
      <c r="B22" s="12"/>
      <c r="C22" s="12"/>
      <c r="D22" s="13">
        <f t="shared" si="0"/>
        <v>0</v>
      </c>
      <c r="E22" s="85"/>
      <c r="F22" s="86"/>
    </row>
    <row r="23" spans="1:8" s="11" customFormat="1" x14ac:dyDescent="0.3">
      <c r="B23" s="12"/>
      <c r="C23" s="12"/>
      <c r="D23" s="13">
        <f t="shared" si="0"/>
        <v>0</v>
      </c>
      <c r="E23" s="85"/>
      <c r="F23" s="86"/>
    </row>
    <row r="24" spans="1:8" s="11" customFormat="1" x14ac:dyDescent="0.3">
      <c r="B24" s="12"/>
      <c r="C24" s="12"/>
      <c r="D24" s="13">
        <f t="shared" si="0"/>
        <v>0</v>
      </c>
      <c r="E24" s="85"/>
      <c r="F24" s="86"/>
    </row>
    <row r="25" spans="1:8" s="11" customFormat="1" x14ac:dyDescent="0.3">
      <c r="B25" s="12"/>
      <c r="C25" s="12"/>
      <c r="D25" s="13">
        <f t="shared" si="0"/>
        <v>0</v>
      </c>
      <c r="E25" s="85"/>
      <c r="F25" s="86"/>
    </row>
    <row r="26" spans="1:8" s="11" customFormat="1" x14ac:dyDescent="0.3">
      <c r="B26" s="12"/>
      <c r="C26" s="12"/>
      <c r="D26" s="13">
        <f t="shared" si="0"/>
        <v>0</v>
      </c>
      <c r="E26" s="85"/>
      <c r="F26" s="86"/>
    </row>
    <row r="27" spans="1:8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9"/>
      <c r="F27" s="86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1"/>
  <sheetViews>
    <sheetView topLeftCell="A3" workbookViewId="0">
      <selection activeCell="E17" sqref="E17:F17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1:7" x14ac:dyDescent="0.3">
      <c r="B1" s="15" t="s">
        <v>13</v>
      </c>
    </row>
    <row r="3" spans="1:7" x14ac:dyDescent="0.3">
      <c r="B3" s="8"/>
    </row>
    <row r="4" spans="1:7" x14ac:dyDescent="0.3">
      <c r="B4" t="s">
        <v>3</v>
      </c>
      <c r="C4" s="37">
        <f>'Accounting Statement'!C12</f>
        <v>6350</v>
      </c>
      <c r="D4" t="s">
        <v>4</v>
      </c>
      <c r="E4" s="37">
        <f>'Accounting Statement'!D12</f>
        <v>7586</v>
      </c>
    </row>
    <row r="6" spans="1:7" x14ac:dyDescent="0.3">
      <c r="D6" t="s">
        <v>7</v>
      </c>
      <c r="E6" s="1">
        <f>E4-C4</f>
        <v>1236</v>
      </c>
    </row>
    <row r="7" spans="1:7" x14ac:dyDescent="0.3">
      <c r="D7" t="s">
        <v>41</v>
      </c>
      <c r="E7" s="6">
        <f>IF(AND(C4=0,E4=0),0,IF(C4=0,1,IF(E4=0,-1,(E4-C4)/C4)))</f>
        <v>0.19464566929133859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43</v>
      </c>
    </row>
    <row r="11" spans="1:7" x14ac:dyDescent="0.3">
      <c r="B11" s="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7" t="s">
        <v>2</v>
      </c>
      <c r="F12" s="88"/>
    </row>
    <row r="13" spans="1:7" s="17" customFormat="1" x14ac:dyDescent="0.3">
      <c r="A13" s="16"/>
      <c r="B13" s="13">
        <v>6350</v>
      </c>
      <c r="C13" s="13">
        <v>7586</v>
      </c>
      <c r="D13" s="13">
        <f>C13-B13</f>
        <v>1236</v>
      </c>
      <c r="E13" s="90" t="s">
        <v>66</v>
      </c>
      <c r="F13" s="91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85"/>
      <c r="F14" s="86"/>
    </row>
    <row r="15" spans="1:7" s="11" customFormat="1" x14ac:dyDescent="0.3">
      <c r="B15" s="12"/>
      <c r="C15" s="12"/>
      <c r="D15" s="13">
        <f t="shared" si="0"/>
        <v>0</v>
      </c>
      <c r="E15" s="85"/>
      <c r="F15" s="86"/>
    </row>
    <row r="16" spans="1:7" s="11" customFormat="1" x14ac:dyDescent="0.3">
      <c r="B16" s="12"/>
      <c r="C16" s="12"/>
      <c r="D16" s="13">
        <f t="shared" si="0"/>
        <v>0</v>
      </c>
      <c r="E16" s="85"/>
      <c r="F16" s="86"/>
    </row>
    <row r="17" spans="1:8" s="11" customFormat="1" x14ac:dyDescent="0.3">
      <c r="B17" s="12"/>
      <c r="C17" s="12"/>
      <c r="D17" s="13">
        <f t="shared" si="0"/>
        <v>0</v>
      </c>
      <c r="E17" s="85"/>
      <c r="F17" s="86"/>
    </row>
    <row r="18" spans="1:8" s="11" customFormat="1" x14ac:dyDescent="0.3">
      <c r="B18" s="12"/>
      <c r="C18" s="12"/>
      <c r="D18" s="13">
        <f t="shared" si="0"/>
        <v>0</v>
      </c>
      <c r="E18" s="85"/>
      <c r="F18" s="86"/>
    </row>
    <row r="19" spans="1:8" s="11" customFormat="1" x14ac:dyDescent="0.3">
      <c r="B19" s="12"/>
      <c r="C19" s="12"/>
      <c r="D19" s="13">
        <f t="shared" si="0"/>
        <v>0</v>
      </c>
      <c r="E19" s="85"/>
      <c r="F19" s="86"/>
    </row>
    <row r="20" spans="1:8" s="11" customFormat="1" x14ac:dyDescent="0.3">
      <c r="B20" s="12"/>
      <c r="C20" s="12"/>
      <c r="D20" s="13">
        <f t="shared" si="0"/>
        <v>0</v>
      </c>
      <c r="E20" s="85"/>
      <c r="F20" s="86"/>
    </row>
    <row r="21" spans="1:8" s="11" customFormat="1" x14ac:dyDescent="0.3">
      <c r="B21" s="12"/>
      <c r="C21" s="12"/>
      <c r="D21" s="13">
        <f t="shared" si="0"/>
        <v>0</v>
      </c>
      <c r="E21" s="85"/>
      <c r="F21" s="86"/>
    </row>
    <row r="22" spans="1:8" s="11" customFormat="1" x14ac:dyDescent="0.3">
      <c r="B22" s="12"/>
      <c r="C22" s="12"/>
      <c r="D22" s="13">
        <f t="shared" si="0"/>
        <v>0</v>
      </c>
      <c r="E22" s="85"/>
      <c r="F22" s="86"/>
    </row>
    <row r="23" spans="1:8" s="11" customFormat="1" x14ac:dyDescent="0.3">
      <c r="B23" s="12"/>
      <c r="C23" s="12"/>
      <c r="D23" s="13">
        <f t="shared" si="0"/>
        <v>0</v>
      </c>
      <c r="E23" s="85"/>
      <c r="F23" s="86"/>
    </row>
    <row r="24" spans="1:8" s="11" customFormat="1" x14ac:dyDescent="0.3">
      <c r="B24" s="12"/>
      <c r="C24" s="12"/>
      <c r="D24" s="13">
        <f t="shared" si="0"/>
        <v>0</v>
      </c>
      <c r="E24" s="85"/>
      <c r="F24" s="86"/>
    </row>
    <row r="25" spans="1:8" s="11" customFormat="1" x14ac:dyDescent="0.3">
      <c r="B25" s="12"/>
      <c r="C25" s="12"/>
      <c r="D25" s="13">
        <f t="shared" si="0"/>
        <v>0</v>
      </c>
      <c r="E25" s="85"/>
      <c r="F25" s="86"/>
    </row>
    <row r="26" spans="1:8" s="11" customFormat="1" x14ac:dyDescent="0.3">
      <c r="B26" s="12"/>
      <c r="C26" s="12"/>
      <c r="D26" s="13">
        <f t="shared" si="0"/>
        <v>0</v>
      </c>
      <c r="E26" s="85"/>
      <c r="F26" s="86"/>
    </row>
    <row r="27" spans="1:8" s="11" customFormat="1" x14ac:dyDescent="0.3">
      <c r="B27" s="12"/>
      <c r="C27" s="12"/>
      <c r="D27" s="13">
        <f t="shared" si="0"/>
        <v>0</v>
      </c>
      <c r="E27" s="85"/>
      <c r="F27" s="86"/>
    </row>
    <row r="28" spans="1:8" x14ac:dyDescent="0.3">
      <c r="A28" s="9" t="s">
        <v>1</v>
      </c>
      <c r="B28" s="10">
        <f>SUM(B13:B27)</f>
        <v>6350</v>
      </c>
      <c r="C28" s="10">
        <f>SUM(C13:C27)</f>
        <v>7586</v>
      </c>
      <c r="D28" s="10">
        <f>SUM(D13:D27)</f>
        <v>1236</v>
      </c>
      <c r="E28" s="89"/>
      <c r="F28" s="86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N24"/>
  <sheetViews>
    <sheetView tabSelected="1" workbookViewId="0">
      <selection activeCell="L18" sqref="L18"/>
    </sheetView>
  </sheetViews>
  <sheetFormatPr defaultColWidth="9.21875" defaultRowHeight="14.4" x14ac:dyDescent="0.3"/>
  <cols>
    <col min="1" max="1" width="6.77734375" style="61" bestFit="1" customWidth="1"/>
    <col min="2" max="2" width="11.21875" style="61" customWidth="1"/>
    <col min="3" max="3" width="10.77734375" style="61" customWidth="1"/>
    <col min="4" max="4" width="10.44140625" style="61" bestFit="1" customWidth="1"/>
    <col min="5" max="5" width="12.44140625" style="61" bestFit="1" customWidth="1"/>
    <col min="6" max="6" width="12.5546875" style="61" customWidth="1"/>
    <col min="7" max="7" width="11.109375" style="61" bestFit="1" customWidth="1"/>
    <col min="8" max="12" width="9.21875" style="61"/>
    <col min="13" max="13" width="10.77734375" style="61" bestFit="1" customWidth="1"/>
    <col min="14" max="16384" width="9.21875" style="61"/>
  </cols>
  <sheetData>
    <row r="1" spans="2:14" x14ac:dyDescent="0.3">
      <c r="B1" s="66" t="s">
        <v>48</v>
      </c>
    </row>
    <row r="3" spans="2:14" x14ac:dyDescent="0.3">
      <c r="B3" s="62"/>
    </row>
    <row r="4" spans="2:14" x14ac:dyDescent="0.3">
      <c r="B4" s="61" t="s">
        <v>49</v>
      </c>
      <c r="C4" s="67">
        <f>'Accounting Statement'!D13</f>
        <v>22260</v>
      </c>
      <c r="D4" s="61" t="s">
        <v>50</v>
      </c>
      <c r="E4" s="67">
        <f>'Accounting Statement'!D8</f>
        <v>13500</v>
      </c>
    </row>
    <row r="5" spans="2:14" x14ac:dyDescent="0.3">
      <c r="J5" s="76"/>
      <c r="K5" s="76"/>
      <c r="L5" s="76"/>
      <c r="M5" s="77"/>
      <c r="N5" s="76"/>
    </row>
    <row r="6" spans="2:14" x14ac:dyDescent="0.3">
      <c r="D6" s="68" t="s">
        <v>51</v>
      </c>
      <c r="E6" s="61" t="str">
        <f>IF(C4&gt;(2*E4),"Yes - Please explain below","No")</f>
        <v>No</v>
      </c>
      <c r="J6" s="76"/>
      <c r="K6" s="76"/>
      <c r="L6" s="76"/>
      <c r="M6" s="77"/>
      <c r="N6" s="76"/>
    </row>
    <row r="7" spans="2:14" x14ac:dyDescent="0.3">
      <c r="E7" s="69"/>
      <c r="J7" s="76"/>
      <c r="K7" s="76"/>
      <c r="L7" s="76"/>
      <c r="M7" s="77"/>
      <c r="N7" s="76"/>
    </row>
    <row r="8" spans="2:14" x14ac:dyDescent="0.3">
      <c r="E8" s="62" t="s">
        <v>52</v>
      </c>
      <c r="F8" s="62" t="s">
        <v>52</v>
      </c>
      <c r="G8" s="62" t="s">
        <v>52</v>
      </c>
      <c r="J8" s="76"/>
      <c r="K8" s="76"/>
      <c r="L8" s="76"/>
      <c r="M8" s="77"/>
      <c r="N8" s="76"/>
    </row>
    <row r="9" spans="2:14" x14ac:dyDescent="0.3">
      <c r="B9" s="62" t="s">
        <v>53</v>
      </c>
      <c r="J9" s="76"/>
      <c r="K9" s="76"/>
      <c r="L9" s="76"/>
      <c r="M9" s="78"/>
      <c r="N9" s="76"/>
    </row>
    <row r="10" spans="2:14" s="94" customFormat="1" x14ac:dyDescent="0.3">
      <c r="E10" s="95"/>
      <c r="F10" s="95"/>
      <c r="J10" s="96"/>
      <c r="K10" s="96"/>
      <c r="L10" s="96"/>
      <c r="M10" s="97"/>
      <c r="N10" s="96"/>
    </row>
    <row r="11" spans="2:14" x14ac:dyDescent="0.3">
      <c r="C11" s="94"/>
      <c r="D11" s="94"/>
      <c r="E11" s="98"/>
      <c r="G11" s="92"/>
      <c r="J11" s="76"/>
      <c r="K11" s="76"/>
      <c r="L11" s="76"/>
      <c r="M11" s="78"/>
      <c r="N11" s="76"/>
    </row>
    <row r="12" spans="2:14" x14ac:dyDescent="0.3">
      <c r="C12" s="63" t="s">
        <v>57</v>
      </c>
      <c r="E12" s="75">
        <v>7758</v>
      </c>
      <c r="J12" s="76"/>
      <c r="K12" s="76"/>
      <c r="L12" s="76"/>
      <c r="M12" s="76"/>
      <c r="N12" s="76"/>
    </row>
    <row r="13" spans="2:14" x14ac:dyDescent="0.3">
      <c r="C13" s="63" t="s">
        <v>58</v>
      </c>
      <c r="E13" s="75">
        <v>2205</v>
      </c>
      <c r="G13" s="93"/>
      <c r="J13" s="79"/>
      <c r="K13" s="79"/>
      <c r="L13" s="79"/>
      <c r="M13" s="80"/>
      <c r="N13" s="76"/>
    </row>
    <row r="14" spans="2:14" x14ac:dyDescent="0.3">
      <c r="C14" s="63" t="s">
        <v>59</v>
      </c>
      <c r="E14" s="75">
        <v>1000</v>
      </c>
    </row>
    <row r="15" spans="2:14" x14ac:dyDescent="0.3">
      <c r="C15" s="63" t="s">
        <v>60</v>
      </c>
      <c r="E15" s="75">
        <v>820</v>
      </c>
    </row>
    <row r="16" spans="2:14" x14ac:dyDescent="0.3">
      <c r="C16" s="63" t="s">
        <v>61</v>
      </c>
      <c r="E16" s="75">
        <v>420</v>
      </c>
    </row>
    <row r="17" spans="2:7" x14ac:dyDescent="0.3">
      <c r="C17" s="63" t="s">
        <v>62</v>
      </c>
      <c r="E17" s="75">
        <v>607</v>
      </c>
    </row>
    <row r="18" spans="2:7" x14ac:dyDescent="0.3">
      <c r="C18" s="63"/>
      <c r="E18" s="75"/>
    </row>
    <row r="19" spans="2:7" x14ac:dyDescent="0.3">
      <c r="F19" s="81">
        <f>SUM(E10:E18)</f>
        <v>12810</v>
      </c>
    </row>
    <row r="21" spans="2:7" x14ac:dyDescent="0.3">
      <c r="B21" s="62" t="s">
        <v>54</v>
      </c>
      <c r="E21" s="63">
        <v>9450</v>
      </c>
    </row>
    <row r="22" spans="2:7" x14ac:dyDescent="0.3">
      <c r="F22" s="64">
        <f>E21</f>
        <v>9450</v>
      </c>
    </row>
    <row r="23" spans="2:7" ht="15" thickBot="1" x14ac:dyDescent="0.35">
      <c r="B23" s="62" t="s">
        <v>55</v>
      </c>
      <c r="G23" s="65">
        <f>F19+F22</f>
        <v>22260</v>
      </c>
    </row>
    <row r="24" spans="2:7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31"/>
  <sheetViews>
    <sheetView workbookViewId="0">
      <selection activeCell="C14" sqref="C14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3</v>
      </c>
      <c r="C4" s="37">
        <f>'Accounting Statement'!C16</f>
        <v>25755</v>
      </c>
      <c r="D4" t="s">
        <v>4</v>
      </c>
      <c r="E4" s="37">
        <f>'Accounting Statement'!D17</f>
        <v>0</v>
      </c>
    </row>
    <row r="6" spans="1:7" x14ac:dyDescent="0.3">
      <c r="D6" t="s">
        <v>7</v>
      </c>
      <c r="E6" s="1">
        <f>E4-C4</f>
        <v>-25755</v>
      </c>
    </row>
    <row r="7" spans="1:7" x14ac:dyDescent="0.3">
      <c r="D7" t="s">
        <v>41</v>
      </c>
      <c r="E7" s="6">
        <f>IF(AND(C4=0,E4=0),0,IF(C4=0,1,IF(E4=0,-1,(E4-C4)/C4)))</f>
        <v>-1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9</v>
      </c>
    </row>
    <row r="10" spans="1:7" ht="15" x14ac:dyDescent="0.35">
      <c r="B10" s="19" t="s">
        <v>15</v>
      </c>
    </row>
    <row r="11" spans="1:7" ht="15" x14ac:dyDescent="0.35">
      <c r="B11" s="18"/>
    </row>
    <row r="12" spans="1:7" s="3" customFormat="1" ht="27.6" x14ac:dyDescent="0.3">
      <c r="B12" s="4" t="s">
        <v>0</v>
      </c>
      <c r="C12" s="4" t="s">
        <v>6</v>
      </c>
      <c r="D12" s="5" t="s">
        <v>7</v>
      </c>
      <c r="E12" s="87" t="s">
        <v>2</v>
      </c>
      <c r="F12" s="88"/>
    </row>
    <row r="13" spans="1:7" s="17" customFormat="1" x14ac:dyDescent="0.3">
      <c r="A13" s="16"/>
      <c r="B13" s="13">
        <v>25755</v>
      </c>
      <c r="C13" s="13">
        <v>25755</v>
      </c>
      <c r="D13" s="13">
        <f>C13-B13</f>
        <v>0</v>
      </c>
      <c r="E13" s="90"/>
      <c r="F13" s="91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85"/>
      <c r="F14" s="86"/>
    </row>
    <row r="15" spans="1:7" s="11" customFormat="1" x14ac:dyDescent="0.3">
      <c r="B15" s="12"/>
      <c r="C15" s="12"/>
      <c r="D15" s="13">
        <f t="shared" si="0"/>
        <v>0</v>
      </c>
      <c r="E15" s="85"/>
      <c r="F15" s="86"/>
    </row>
    <row r="16" spans="1:7" s="11" customFormat="1" x14ac:dyDescent="0.3">
      <c r="B16" s="12"/>
      <c r="C16" s="12"/>
      <c r="D16" s="13">
        <f t="shared" si="0"/>
        <v>0</v>
      </c>
      <c r="E16" s="85"/>
      <c r="F16" s="86"/>
    </row>
    <row r="17" spans="1:12" s="11" customFormat="1" x14ac:dyDescent="0.3">
      <c r="B17" s="12"/>
      <c r="C17" s="12"/>
      <c r="D17" s="13">
        <f t="shared" si="0"/>
        <v>0</v>
      </c>
      <c r="E17" s="85"/>
      <c r="F17" s="86"/>
    </row>
    <row r="18" spans="1:12" s="11" customFormat="1" x14ac:dyDescent="0.3">
      <c r="B18" s="12"/>
      <c r="C18" s="12"/>
      <c r="D18" s="13">
        <f t="shared" si="0"/>
        <v>0</v>
      </c>
      <c r="E18" s="85"/>
      <c r="F18" s="86"/>
      <c r="L18" s="20"/>
    </row>
    <row r="19" spans="1:12" s="11" customFormat="1" x14ac:dyDescent="0.3">
      <c r="B19" s="12"/>
      <c r="C19" s="12"/>
      <c r="D19" s="13">
        <f t="shared" si="0"/>
        <v>0</v>
      </c>
      <c r="E19" s="85"/>
      <c r="F19" s="86"/>
    </row>
    <row r="20" spans="1:12" s="11" customFormat="1" x14ac:dyDescent="0.3">
      <c r="B20" s="12"/>
      <c r="C20" s="12"/>
      <c r="D20" s="13">
        <f t="shared" si="0"/>
        <v>0</v>
      </c>
      <c r="E20" s="85"/>
      <c r="F20" s="86"/>
    </row>
    <row r="21" spans="1:12" s="11" customFormat="1" x14ac:dyDescent="0.3">
      <c r="B21" s="12"/>
      <c r="C21" s="12"/>
      <c r="D21" s="13">
        <f t="shared" si="0"/>
        <v>0</v>
      </c>
      <c r="E21" s="85"/>
      <c r="F21" s="86"/>
    </row>
    <row r="22" spans="1:12" s="11" customFormat="1" x14ac:dyDescent="0.3">
      <c r="B22" s="12"/>
      <c r="C22" s="12"/>
      <c r="D22" s="13">
        <f t="shared" si="0"/>
        <v>0</v>
      </c>
      <c r="E22" s="85"/>
      <c r="F22" s="86"/>
    </row>
    <row r="23" spans="1:12" s="11" customFormat="1" x14ac:dyDescent="0.3">
      <c r="B23" s="12"/>
      <c r="C23" s="12"/>
      <c r="D23" s="13">
        <f t="shared" si="0"/>
        <v>0</v>
      </c>
      <c r="E23" s="85"/>
      <c r="F23" s="86"/>
    </row>
    <row r="24" spans="1:12" s="11" customFormat="1" x14ac:dyDescent="0.3">
      <c r="B24" s="12"/>
      <c r="C24" s="12"/>
      <c r="D24" s="13">
        <f t="shared" si="0"/>
        <v>0</v>
      </c>
      <c r="E24" s="85"/>
      <c r="F24" s="86"/>
    </row>
    <row r="25" spans="1:12" s="11" customFormat="1" x14ac:dyDescent="0.3">
      <c r="B25" s="12"/>
      <c r="C25" s="12"/>
      <c r="D25" s="13">
        <f t="shared" si="0"/>
        <v>0</v>
      </c>
      <c r="E25" s="85"/>
      <c r="F25" s="86"/>
    </row>
    <row r="26" spans="1:12" s="11" customFormat="1" x14ac:dyDescent="0.3">
      <c r="B26" s="12"/>
      <c r="C26" s="12"/>
      <c r="D26" s="13">
        <f t="shared" si="0"/>
        <v>0</v>
      </c>
      <c r="E26" s="85"/>
      <c r="F26" s="86"/>
    </row>
    <row r="27" spans="1:12" s="11" customFormat="1" x14ac:dyDescent="0.3">
      <c r="B27" s="12"/>
      <c r="C27" s="12"/>
      <c r="D27" s="13">
        <f t="shared" si="0"/>
        <v>0</v>
      </c>
      <c r="E27" s="85"/>
      <c r="F27" s="86"/>
    </row>
    <row r="28" spans="1:12" x14ac:dyDescent="0.3">
      <c r="A28" s="9" t="s">
        <v>1</v>
      </c>
      <c r="B28" s="10">
        <f>SUM(B13:B27)</f>
        <v>25755</v>
      </c>
      <c r="C28" s="10">
        <f>SUM(C13:C27)</f>
        <v>25755</v>
      </c>
      <c r="D28" s="10">
        <f>SUM(D13:D27)</f>
        <v>0</v>
      </c>
      <c r="E28" s="89"/>
      <c r="F28" s="86"/>
      <c r="G28" s="7"/>
    </row>
    <row r="29" spans="1:12" x14ac:dyDescent="0.3">
      <c r="H29" s="2"/>
    </row>
    <row r="30" spans="1:12" x14ac:dyDescent="0.3">
      <c r="F30" s="7"/>
    </row>
    <row r="31" spans="1:12" x14ac:dyDescent="0.3">
      <c r="A31" s="14" t="s">
        <v>8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L30"/>
  <sheetViews>
    <sheetView workbookViewId="0">
      <selection activeCell="E15" sqref="E15:F15"/>
    </sheetView>
  </sheetViews>
  <sheetFormatPr defaultRowHeight="14.4" x14ac:dyDescent="0.3"/>
  <cols>
    <col min="1" max="1" width="6.77734375" bestFit="1" customWidth="1"/>
    <col min="2" max="2" width="11.21875" customWidth="1"/>
    <col min="3" max="3" width="10.77734375" customWidth="1"/>
    <col min="4" max="4" width="10.44140625" bestFit="1" customWidth="1"/>
    <col min="5" max="5" width="9.77734375" customWidth="1"/>
    <col min="6" max="6" width="70.77734375" bestFit="1" customWidth="1"/>
  </cols>
  <sheetData>
    <row r="1" spans="1:7" x14ac:dyDescent="0.3">
      <c r="B1" s="15" t="s">
        <v>16</v>
      </c>
    </row>
    <row r="3" spans="1:7" x14ac:dyDescent="0.3">
      <c r="B3" s="8"/>
    </row>
    <row r="4" spans="1:7" x14ac:dyDescent="0.3">
      <c r="B4" t="s">
        <v>3</v>
      </c>
      <c r="C4" s="37">
        <f>'Accounting Statement'!C17</f>
        <v>0</v>
      </c>
      <c r="D4" t="s">
        <v>4</v>
      </c>
      <c r="E4" s="37" t="e">
        <f>'Accounting Statement'!#REF!</f>
        <v>#REF!</v>
      </c>
    </row>
    <row r="6" spans="1:7" x14ac:dyDescent="0.3">
      <c r="D6" t="s">
        <v>7</v>
      </c>
      <c r="E6" s="1">
        <f>F4-C4</f>
        <v>0</v>
      </c>
    </row>
    <row r="7" spans="1:7" x14ac:dyDescent="0.3">
      <c r="E7" s="6" t="e">
        <f>IF(AND(C4=0,E4=0),0,IF(C4=0,1,IF(E4=0,-1,(E4-C4)/C4)))</f>
        <v>#REF!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9</v>
      </c>
    </row>
    <row r="10" spans="1:7" ht="15" x14ac:dyDescent="0.35">
      <c r="B10" s="18"/>
    </row>
    <row r="11" spans="1:7" s="3" customFormat="1" ht="27.6" x14ac:dyDescent="0.3">
      <c r="B11" s="4" t="s">
        <v>0</v>
      </c>
      <c r="C11" s="4" t="s">
        <v>6</v>
      </c>
      <c r="D11" s="5" t="s">
        <v>7</v>
      </c>
      <c r="E11" s="87" t="s">
        <v>2</v>
      </c>
      <c r="F11" s="88"/>
    </row>
    <row r="12" spans="1:7" s="17" customFormat="1" x14ac:dyDescent="0.3">
      <c r="A12" s="16"/>
      <c r="B12" s="13">
        <v>0</v>
      </c>
      <c r="C12" s="13">
        <v>0</v>
      </c>
      <c r="D12" s="13">
        <f>C12-B12</f>
        <v>0</v>
      </c>
      <c r="E12" s="90"/>
      <c r="F12" s="91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85"/>
      <c r="F13" s="86"/>
    </row>
    <row r="14" spans="1:7" s="11" customFormat="1" x14ac:dyDescent="0.3">
      <c r="B14" s="12"/>
      <c r="C14" s="12"/>
      <c r="D14" s="13">
        <f t="shared" si="0"/>
        <v>0</v>
      </c>
      <c r="E14" s="85"/>
      <c r="F14" s="86"/>
    </row>
    <row r="15" spans="1:7" s="11" customFormat="1" x14ac:dyDescent="0.3">
      <c r="B15" s="12"/>
      <c r="C15" s="12"/>
      <c r="D15" s="13">
        <f t="shared" si="0"/>
        <v>0</v>
      </c>
      <c r="E15" s="85"/>
      <c r="F15" s="86"/>
    </row>
    <row r="16" spans="1:7" s="11" customFormat="1" x14ac:dyDescent="0.3">
      <c r="B16" s="12"/>
      <c r="C16" s="12"/>
      <c r="D16" s="13">
        <f t="shared" si="0"/>
        <v>0</v>
      </c>
      <c r="E16" s="85"/>
      <c r="F16" s="86"/>
    </row>
    <row r="17" spans="1:12" s="11" customFormat="1" x14ac:dyDescent="0.3">
      <c r="B17" s="12"/>
      <c r="C17" s="12"/>
      <c r="D17" s="13">
        <f t="shared" si="0"/>
        <v>0</v>
      </c>
      <c r="E17" s="85"/>
      <c r="F17" s="86"/>
      <c r="L17" s="20"/>
    </row>
    <row r="18" spans="1:12" s="11" customFormat="1" x14ac:dyDescent="0.3">
      <c r="B18" s="12"/>
      <c r="C18" s="12"/>
      <c r="D18" s="13">
        <f t="shared" si="0"/>
        <v>0</v>
      </c>
      <c r="E18" s="85"/>
      <c r="F18" s="86"/>
    </row>
    <row r="19" spans="1:12" s="11" customFormat="1" x14ac:dyDescent="0.3">
      <c r="B19" s="12"/>
      <c r="C19" s="12"/>
      <c r="D19" s="13">
        <f t="shared" si="0"/>
        <v>0</v>
      </c>
      <c r="E19" s="85"/>
      <c r="F19" s="86"/>
    </row>
    <row r="20" spans="1:12" s="11" customFormat="1" x14ac:dyDescent="0.3">
      <c r="B20" s="12"/>
      <c r="C20" s="12"/>
      <c r="D20" s="13">
        <f t="shared" si="0"/>
        <v>0</v>
      </c>
      <c r="E20" s="85"/>
      <c r="F20" s="86"/>
    </row>
    <row r="21" spans="1:12" s="11" customFormat="1" x14ac:dyDescent="0.3">
      <c r="B21" s="12"/>
      <c r="C21" s="12"/>
      <c r="D21" s="13">
        <f t="shared" si="0"/>
        <v>0</v>
      </c>
      <c r="E21" s="85"/>
      <c r="F21" s="86"/>
    </row>
    <row r="22" spans="1:12" s="11" customFormat="1" x14ac:dyDescent="0.3">
      <c r="B22" s="12"/>
      <c r="C22" s="12"/>
      <c r="D22" s="13">
        <f t="shared" si="0"/>
        <v>0</v>
      </c>
      <c r="E22" s="85"/>
      <c r="F22" s="86"/>
    </row>
    <row r="23" spans="1:12" s="11" customFormat="1" x14ac:dyDescent="0.3">
      <c r="B23" s="12"/>
      <c r="C23" s="12"/>
      <c r="D23" s="13">
        <f t="shared" si="0"/>
        <v>0</v>
      </c>
      <c r="E23" s="85"/>
      <c r="F23" s="86"/>
    </row>
    <row r="24" spans="1:12" s="11" customFormat="1" x14ac:dyDescent="0.3">
      <c r="B24" s="12"/>
      <c r="C24" s="12"/>
      <c r="D24" s="13">
        <f t="shared" si="0"/>
        <v>0</v>
      </c>
      <c r="E24" s="85"/>
      <c r="F24" s="86"/>
    </row>
    <row r="25" spans="1:12" s="11" customFormat="1" x14ac:dyDescent="0.3">
      <c r="B25" s="12"/>
      <c r="C25" s="12"/>
      <c r="D25" s="13">
        <f t="shared" si="0"/>
        <v>0</v>
      </c>
      <c r="E25" s="85"/>
      <c r="F25" s="86"/>
    </row>
    <row r="26" spans="1:12" s="11" customFormat="1" x14ac:dyDescent="0.3">
      <c r="B26" s="12"/>
      <c r="C26" s="12"/>
      <c r="D26" s="13">
        <f t="shared" si="0"/>
        <v>0</v>
      </c>
      <c r="E26" s="85"/>
      <c r="F26" s="86"/>
    </row>
    <row r="27" spans="1:12" x14ac:dyDescent="0.3">
      <c r="A27" s="9" t="s">
        <v>1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9"/>
      <c r="F27" s="86"/>
      <c r="G27" s="7"/>
    </row>
    <row r="28" spans="1:12" x14ac:dyDescent="0.3">
      <c r="H28" s="2"/>
    </row>
    <row r="29" spans="1:12" x14ac:dyDescent="0.3">
      <c r="F29" s="7"/>
    </row>
    <row r="30" spans="1:12" x14ac:dyDescent="0.3">
      <c r="A30" s="14" t="s">
        <v>8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3F1AD0D3-C2B2-41A7-8D84-5B653192951F}">
  <ds:schemaRefs/>
</ds:datastoreItem>
</file>

<file path=customXml/itemProps2.xml><?xml version="1.0" encoding="utf-8"?>
<ds:datastoreItem xmlns:ds="http://schemas.openxmlformats.org/officeDocument/2006/customXml" ds:itemID="{460E185F-155A-4A0D-81DB-4F839B431F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Barrow Gurney Clerk</cp:lastModifiedBy>
  <cp:lastPrinted>2023-03-20T07:35:33Z</cp:lastPrinted>
  <dcterms:created xsi:type="dcterms:W3CDTF">2023-03-10T09:35:56Z</dcterms:created>
  <dcterms:modified xsi:type="dcterms:W3CDTF">2023-06-04T13:54:22Z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