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arro\OneDrive\Documents\AUDIT 2024\BGPC Audit 2024\"/>
    </mc:Choice>
  </mc:AlternateContent>
  <xr:revisionPtr revIDLastSave="0" documentId="13_ncr:1_{81DA4E4C-92DA-4B4D-A5CF-0D79EC536391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1" l="1"/>
  <c r="C22" i="11"/>
  <c r="C27" i="11"/>
  <c r="B27" i="11"/>
  <c r="D26" i="11"/>
  <c r="D25" i="11"/>
  <c r="C13" i="13"/>
  <c r="D13" i="13"/>
  <c r="D27" i="11" l="1"/>
  <c r="F20" i="14"/>
  <c r="F17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21" i="14" l="1"/>
  <c r="J17" i="13"/>
  <c r="J16" i="13"/>
  <c r="J8" i="13"/>
  <c r="J11" i="13"/>
  <c r="J10" i="13"/>
  <c r="E4" i="12"/>
  <c r="C4" i="12"/>
  <c r="E4" i="10"/>
  <c r="C4" i="10"/>
  <c r="E4" i="9"/>
  <c r="C4" i="9"/>
  <c r="E4" i="8"/>
  <c r="C4" i="8"/>
  <c r="E4" i="7"/>
  <c r="C4" i="7"/>
  <c r="C4" i="1"/>
  <c r="E4" i="1"/>
  <c r="C19" i="12"/>
  <c r="B19" i="12"/>
  <c r="D18" i="12"/>
  <c r="D17" i="12"/>
  <c r="D16" i="12"/>
  <c r="D15" i="12"/>
  <c r="D14" i="12"/>
  <c r="D13" i="12"/>
  <c r="D12" i="12"/>
  <c r="F7" i="12" s="1"/>
  <c r="C16" i="11"/>
  <c r="B16" i="11"/>
  <c r="D15" i="11"/>
  <c r="D14" i="11"/>
  <c r="D13" i="11"/>
  <c r="C29" i="10"/>
  <c r="B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8" i="8"/>
  <c r="B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C19" i="7"/>
  <c r="B19" i="7"/>
  <c r="D15" i="7"/>
  <c r="D18" i="7"/>
  <c r="D17" i="7"/>
  <c r="D16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E7" i="10" l="1"/>
  <c r="F7" i="10" s="1"/>
  <c r="D29" i="10"/>
  <c r="D19" i="7"/>
  <c r="E7" i="8"/>
  <c r="F7" i="8" s="1"/>
  <c r="E6" i="12"/>
  <c r="E7" i="12"/>
  <c r="E7" i="11"/>
  <c r="F7" i="11" s="1"/>
  <c r="E7" i="9"/>
  <c r="F7" i="9" s="1"/>
  <c r="E7" i="7"/>
  <c r="F7" i="7" s="1"/>
  <c r="C4" i="14"/>
  <c r="E7" i="1"/>
  <c r="F7" i="1" s="1"/>
  <c r="E6" i="8"/>
  <c r="E6" i="7"/>
  <c r="E6" i="9"/>
  <c r="E6" i="10"/>
  <c r="E6" i="11"/>
  <c r="E6" i="1"/>
  <c r="D19" i="12"/>
  <c r="D16" i="11"/>
  <c r="D28" i="8"/>
  <c r="D26" i="1"/>
</calcChain>
</file>

<file path=xl/sharedStrings.xml><?xml version="1.0" encoding="utf-8"?>
<sst xmlns="http://schemas.openxmlformats.org/spreadsheetml/2006/main" count="156" uniqueCount="76">
  <si>
    <t>Total</t>
  </si>
  <si>
    <t>Explanation (Ensure each explanation is quantified)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</si>
  <si>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</si>
  <si>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</si>
  <si>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</si>
  <si>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</si>
  <si>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</si>
  <si>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</si>
  <si>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</si>
  <si>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</si>
  <si>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</si>
  <si>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</si>
  <si>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</si>
  <si>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</si>
  <si>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</si>
  <si>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</si>
  <si>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</si>
  <si>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</si>
  <si>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</si>
  <si>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</si>
  <si>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</si>
  <si>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</si>
  <si>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</si>
  <si>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</si>
  <si>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</si>
  <si>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</si>
  <si>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</si>
  <si>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</si>
  <si>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</si>
  <si>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</si>
  <si>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</si>
  <si>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</si>
  <si>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</si>
  <si>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</si>
  <si>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</si>
  <si>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</si>
  <si>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</si>
  <si>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</si>
  <si>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</si>
  <si>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</si>
  <si>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</si>
  <si>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</si>
  <si>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Explanation required</t>
  </si>
  <si>
    <t>Variance £</t>
  </si>
  <si>
    <t>Variance %</t>
  </si>
  <si>
    <t>Reserves</t>
  </si>
  <si>
    <t>Box 7</t>
  </si>
  <si>
    <t>Precept</t>
  </si>
  <si>
    <t>£</t>
  </si>
  <si>
    <t>Earmarked reserves:</t>
  </si>
  <si>
    <t>General reserve</t>
  </si>
  <si>
    <t>Total reserves (must agree to Box 7)</t>
  </si>
  <si>
    <t>Bal c/f checker</t>
  </si>
  <si>
    <t>Accounting statements 2023-24</t>
  </si>
  <si>
    <t>2023/24</t>
  </si>
  <si>
    <t>2023/24       £</t>
  </si>
  <si>
    <t>Please ensure you complete the value for both years, please do not provide the movement only.</t>
  </si>
  <si>
    <t>Is this purchase an asset and reflected in Box 9</t>
  </si>
  <si>
    <t>Fixed assets</t>
  </si>
  <si>
    <t>Long Term investments</t>
  </si>
  <si>
    <t>Please provide 3rd party confirmation if a non PWLB loan</t>
  </si>
  <si>
    <t>Please explain in the Reserves tab</t>
  </si>
  <si>
    <t>Is this asset movement reflected in Box 3 or Box 6</t>
  </si>
  <si>
    <t>If No please explain why</t>
  </si>
  <si>
    <t>Please provide value of investments held at each year end</t>
  </si>
  <si>
    <t>Identify and quantify, changes in head count, pay awards, change in hours, please provide a value</t>
  </si>
  <si>
    <t>Defibrillators was purchased in 2023-24 in the sum of £3,998</t>
  </si>
  <si>
    <t>in 2022-23 CIL received £7,758+£375 = £8,133; In 2023-24 Stancombe Quarry grant received £3,331.66</t>
  </si>
  <si>
    <t>Please explain within the relevant tab</t>
  </si>
  <si>
    <t>Yes</t>
  </si>
  <si>
    <t>CIL money</t>
  </si>
  <si>
    <t>PROW infrastructure</t>
  </si>
  <si>
    <t>Green projects</t>
  </si>
  <si>
    <t xml:space="preserve">Village Green sinking fund </t>
  </si>
  <si>
    <t>to be spent on Hospital site when completed</t>
  </si>
  <si>
    <t>Village Green weir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</si>
</sst>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i/>
      <sz val="11"/>
      <color rgb="FFFF0000"/>
      <name val="Calibri"/>
      <family val="2"/>
      <scheme val="minor"/>
    </font>
    <font>
      <b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4" fillId="6" borderId="0" xfId="0" applyFont="1" applyFill="1"/>
    <xf numFmtId="0" fontId="14" fillId="0" borderId="14" xfId="0" applyFont="1" applyBorder="1"/>
    <xf numFmtId="0" fontId="15" fillId="0" borderId="15" xfId="0" applyFont="1" applyBorder="1"/>
    <xf numFmtId="0" fontId="16" fillId="0" borderId="0" xfId="0" applyFont="1"/>
    <xf numFmtId="0" fontId="14" fillId="3" borderId="1" xfId="0" applyFont="1" applyFill="1" applyBorder="1"/>
    <xf numFmtId="0" fontId="14" fillId="0" borderId="0" xfId="0" applyFont="1" applyAlignment="1">
      <alignment horizontal="right"/>
    </xf>
    <xf numFmtId="9" fontId="17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/>
    <xf numFmtId="0" fontId="18" fillId="0" borderId="0" xfId="0" applyFont="1"/>
    <xf numFmtId="3" fontId="14" fillId="6" borderId="0" xfId="0" applyNumberFormat="1" applyFont="1" applyFill="1"/>
    <xf numFmtId="6" fontId="14" fillId="6" borderId="0" xfId="0" applyNumberFormat="1" applyFont="1" applyFill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2" xfId="0" applyFont="1" applyBorder="1"/>
    <xf numFmtId="0" fontId="8" fillId="0" borderId="3" xfId="0" applyFont="1" applyBorder="1"/>
    <xf numFmtId="0" fontId="19" fillId="6" borderId="0" xfId="0" applyFont="1" applyFill="1"/>
  </cellXfs>
  <cellStyles count="3">
    <cellStyle name="Comma" xfId="2" builtinId="3"/>
    <cellStyle name="Normal" xfId="0" builtinId="0"/>
    <cellStyle name="Per cent" xfId="1" builtinId="5"/>
  </cellStyles>
  <dxfs count="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abSelected="1" topLeftCell="A4" workbookViewId="0">
      <selection activeCell="D16" sqref="D16"/>
    </sheetView>
  </sheetViews>
  <sheetFormatPr defaultRowHeight="14.4" x14ac:dyDescent="0.3"/>
  <cols>
    <col min="1" max="1" width="4.109375" customWidth="1"/>
    <col min="2" max="2" width="28.6640625" style="21" customWidth="1"/>
    <col min="3" max="6" width="16.5546875" customWidth="1"/>
    <col min="7" max="8" width="16.5546875" hidden="1" customWidth="1"/>
    <col min="9" max="9" width="77.109375" style="23" customWidth="1"/>
    <col min="10" max="10" width="26.5546875" customWidth="1"/>
  </cols>
  <sheetData>
    <row r="1" spans="2:10" ht="17.25" customHeight="1" x14ac:dyDescent="0.3">
      <c r="B1" s="25" t="s">
        <v>53</v>
      </c>
    </row>
    <row r="3" spans="2:10" ht="15" customHeight="1" x14ac:dyDescent="0.3">
      <c r="B3" s="79" t="s">
        <v>38</v>
      </c>
      <c r="C3" s="80"/>
      <c r="D3" s="80"/>
      <c r="E3" s="80"/>
      <c r="F3" s="80"/>
      <c r="G3" s="80"/>
      <c r="H3" s="80"/>
      <c r="I3" s="80"/>
    </row>
    <row r="4" spans="2:10" ht="15" customHeight="1" thickBot="1" x14ac:dyDescent="0.35"/>
    <row r="5" spans="2:10" ht="15" customHeight="1" x14ac:dyDescent="0.3">
      <c r="B5" s="26"/>
      <c r="C5" s="78" t="s">
        <v>15</v>
      </c>
      <c r="D5" s="78"/>
      <c r="E5" s="46"/>
      <c r="F5" s="46"/>
      <c r="G5" s="46"/>
      <c r="H5" s="46"/>
      <c r="I5" s="36" t="s">
        <v>16</v>
      </c>
      <c r="J5" s="41" t="s">
        <v>42</v>
      </c>
    </row>
    <row r="6" spans="2:10" ht="28.8" x14ac:dyDescent="0.3">
      <c r="B6" s="27"/>
      <c r="C6" s="28">
        <v>45016</v>
      </c>
      <c r="D6" s="28">
        <v>45382</v>
      </c>
      <c r="E6" s="47" t="s">
        <v>43</v>
      </c>
      <c r="F6" s="47" t="s">
        <v>44</v>
      </c>
      <c r="G6" s="47"/>
      <c r="H6" s="47"/>
      <c r="I6" s="37" t="s">
        <v>37</v>
      </c>
      <c r="J6" s="42"/>
    </row>
    <row r="7" spans="2:10" s="20" customFormat="1" ht="28.8" x14ac:dyDescent="0.3">
      <c r="B7" s="29" t="s">
        <v>17</v>
      </c>
      <c r="C7" s="67">
        <v>11962.65</v>
      </c>
      <c r="D7" s="67">
        <v>22259.77</v>
      </c>
      <c r="E7" s="54"/>
      <c r="F7" s="54"/>
      <c r="G7" s="49"/>
      <c r="H7" s="49"/>
      <c r="I7" s="38" t="s">
        <v>36</v>
      </c>
      <c r="J7" s="43"/>
    </row>
    <row r="8" spans="2:10" s="20" customFormat="1" ht="28.8" x14ac:dyDescent="0.3">
      <c r="B8" s="29" t="s">
        <v>18</v>
      </c>
      <c r="C8" s="67">
        <v>13500</v>
      </c>
      <c r="D8" s="67">
        <v>13500</v>
      </c>
      <c r="E8" s="49">
        <f>D8-C8</f>
        <v>0</v>
      </c>
      <c r="F8" s="48">
        <f>IF(AND(C8=0,D8=0),0,IF(C8=0,1,IF(D8=0,-1,(D8-C8)/C8)))</f>
        <v>0</v>
      </c>
      <c r="G8" s="33" t="str">
        <f>IF(E8&gt;100000,"Yes",IF(E8&lt;-100000,"Yes","No"))</f>
        <v>No</v>
      </c>
      <c r="H8" s="33" t="str">
        <f>IF(F8&gt;15%,"Yes",IF(F8&lt;-15%,"Yes","No"))</f>
        <v>No</v>
      </c>
      <c r="I8" s="38" t="s">
        <v>19</v>
      </c>
      <c r="J8" s="45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0" customFormat="1" ht="51" customHeight="1" x14ac:dyDescent="0.3">
      <c r="B9" s="29" t="s">
        <v>20</v>
      </c>
      <c r="C9" s="67">
        <v>9932.07</v>
      </c>
      <c r="D9" s="67">
        <v>5257.21</v>
      </c>
      <c r="E9" s="49">
        <f t="shared" ref="E9:E12" si="0">D9-C9</f>
        <v>-4674.8599999999997</v>
      </c>
      <c r="F9" s="48">
        <f t="shared" ref="F9:F12" si="1">IF(AND(C9=0,D9=0),0,IF(C9=0,1,IF(D9=0,-1,(D9-C9)/C9)))</f>
        <v>-0.47068335201020528</v>
      </c>
      <c r="G9" s="33" t="str">
        <f t="shared" ref="G9:G12" si="2">IF(E9&gt;100000,"Yes",IF(E9&lt;-100000,"Yes","No"))</f>
        <v>No</v>
      </c>
      <c r="H9" s="33" t="str">
        <f t="shared" ref="H9:H12" si="3">IF(F9&gt;15%,"Yes",IF(F9&lt;-15%,"Yes","No"))</f>
        <v>Yes</v>
      </c>
      <c r="I9" s="38" t="s">
        <v>21</v>
      </c>
      <c r="J9" s="45" t="s">
        <v>68</v>
      </c>
    </row>
    <row r="10" spans="2:10" ht="43.2" x14ac:dyDescent="0.3">
      <c r="B10" s="30" t="s">
        <v>22</v>
      </c>
      <c r="C10" s="67">
        <v>5548.49</v>
      </c>
      <c r="D10" s="67">
        <v>5455.63</v>
      </c>
      <c r="E10" s="49">
        <f t="shared" si="0"/>
        <v>-92.859999999999673</v>
      </c>
      <c r="F10" s="48">
        <f t="shared" si="1"/>
        <v>-1.6736084952842966E-2</v>
      </c>
      <c r="G10" s="33" t="str">
        <f t="shared" si="2"/>
        <v>No</v>
      </c>
      <c r="H10" s="33" t="str">
        <f t="shared" si="3"/>
        <v>No</v>
      </c>
      <c r="I10" s="38" t="s">
        <v>23</v>
      </c>
      <c r="J10" s="45" t="str">
        <f t="shared" ref="J10:J11" si="4">IF(ISBLANK(C10),"Enter figures",IF(G10="Yes","Please explain within the relevant tab",IF(H10="Yes","Please explain within the relevant tab","No explanation required")))</f>
        <v>No explanation required</v>
      </c>
    </row>
    <row r="11" spans="2:10" ht="28.8" x14ac:dyDescent="0.3">
      <c r="B11" s="30" t="s">
        <v>24</v>
      </c>
      <c r="C11" s="67">
        <v>0</v>
      </c>
      <c r="D11" s="67">
        <v>0</v>
      </c>
      <c r="E11" s="49">
        <f t="shared" si="0"/>
        <v>0</v>
      </c>
      <c r="F11" s="48">
        <f t="shared" si="1"/>
        <v>0</v>
      </c>
      <c r="G11" s="33" t="str">
        <f t="shared" si="2"/>
        <v>No</v>
      </c>
      <c r="H11" s="33" t="str">
        <f t="shared" si="3"/>
        <v>No</v>
      </c>
      <c r="I11" s="38" t="s">
        <v>25</v>
      </c>
      <c r="J11" s="45" t="str">
        <f t="shared" si="4"/>
        <v>No explanation required</v>
      </c>
    </row>
    <row r="12" spans="2:10" ht="28.8" x14ac:dyDescent="0.3">
      <c r="B12" s="30" t="s">
        <v>26</v>
      </c>
      <c r="C12" s="67">
        <v>7586.46</v>
      </c>
      <c r="D12" s="67">
        <v>11518.87</v>
      </c>
      <c r="E12" s="49">
        <f t="shared" si="0"/>
        <v>3932.4100000000008</v>
      </c>
      <c r="F12" s="48">
        <f t="shared" si="1"/>
        <v>0.518345842461438</v>
      </c>
      <c r="G12" s="33" t="str">
        <f t="shared" si="2"/>
        <v>No</v>
      </c>
      <c r="H12" s="33" t="str">
        <f t="shared" si="3"/>
        <v>Yes</v>
      </c>
      <c r="I12" s="38" t="s">
        <v>27</v>
      </c>
      <c r="J12" s="45" t="s">
        <v>68</v>
      </c>
    </row>
    <row r="13" spans="2:10" ht="38.25" customHeight="1" thickBot="1" x14ac:dyDescent="0.35">
      <c r="B13" s="31" t="s">
        <v>28</v>
      </c>
      <c r="C13" s="68">
        <f>C7+C8+C9-C10-C11-C12</f>
        <v>22259.770000000004</v>
      </c>
      <c r="D13" s="68">
        <f>D7+D8+D9-D10-D11-D12</f>
        <v>24042.480000000003</v>
      </c>
      <c r="E13" s="55"/>
      <c r="F13" s="55"/>
      <c r="G13" s="50"/>
      <c r="H13" s="50"/>
      <c r="I13" s="39" t="s">
        <v>29</v>
      </c>
      <c r="J13" s="45" t="s">
        <v>61</v>
      </c>
    </row>
    <row r="14" spans="2:10" ht="15" thickBot="1" x14ac:dyDescent="0.35">
      <c r="B14" s="22"/>
      <c r="C14" s="51" t="s">
        <v>52</v>
      </c>
      <c r="D14" s="51" t="s">
        <v>52</v>
      </c>
      <c r="E14" s="51"/>
      <c r="F14" s="51"/>
      <c r="G14" s="51"/>
      <c r="H14" s="51"/>
      <c r="I14" s="24"/>
      <c r="J14" s="45"/>
    </row>
    <row r="15" spans="2:10" ht="28.8" x14ac:dyDescent="0.3">
      <c r="B15" s="32" t="s">
        <v>30</v>
      </c>
      <c r="C15" s="69">
        <v>22259.77</v>
      </c>
      <c r="D15" s="69">
        <v>24042.48</v>
      </c>
      <c r="E15" s="53"/>
      <c r="F15" s="56"/>
      <c r="G15" s="52"/>
      <c r="H15" s="52"/>
      <c r="I15" s="40" t="s">
        <v>31</v>
      </c>
      <c r="J15" s="44"/>
    </row>
    <row r="16" spans="2:10" ht="28.8" x14ac:dyDescent="0.3">
      <c r="B16" s="30" t="s">
        <v>32</v>
      </c>
      <c r="C16" s="67">
        <v>25755</v>
      </c>
      <c r="D16" s="67">
        <v>29386</v>
      </c>
      <c r="E16" s="49">
        <f>D16-C16</f>
        <v>3631</v>
      </c>
      <c r="F16" s="48">
        <f t="shared" ref="F16:F17" si="5">IF(AND(C16=0,D16=0),0,IF(C16=0,1,IF(D16=0,-1,(D16-C16)/C16)))</f>
        <v>0.14098233352747039</v>
      </c>
      <c r="G16" s="33" t="str">
        <f t="shared" ref="G16:G17" si="6">IF(E16&gt;100000,"Yes",IF(E16&lt;-100000,"Yes","No"))</f>
        <v>No</v>
      </c>
      <c r="H16" s="33" t="str">
        <f t="shared" ref="H16:H17" si="7">IF(F16&gt;15%,"Yes",IF(F16&lt;-15%,"Yes","No"))</f>
        <v>No</v>
      </c>
      <c r="I16" s="38" t="s">
        <v>33</v>
      </c>
      <c r="J16" s="45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1" t="s">
        <v>34</v>
      </c>
      <c r="C17" s="70">
        <v>0</v>
      </c>
      <c r="D17" s="70">
        <v>0</v>
      </c>
      <c r="E17" s="50">
        <f>D17-C17</f>
        <v>0</v>
      </c>
      <c r="F17" s="57">
        <f t="shared" si="5"/>
        <v>0</v>
      </c>
      <c r="G17" s="34" t="str">
        <f t="shared" si="6"/>
        <v>No</v>
      </c>
      <c r="H17" s="34" t="str">
        <f t="shared" si="7"/>
        <v>No</v>
      </c>
      <c r="I17" s="39" t="s">
        <v>35</v>
      </c>
      <c r="J17" s="4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6" priority="6" operator="lessThan">
      <formula>-100000</formula>
    </cfRule>
    <cfRule type="cellIs" dxfId="5" priority="7" operator="greaterThan">
      <formula>100000</formula>
    </cfRule>
  </conditionalFormatting>
  <conditionalFormatting sqref="F8:F12 F15:F17">
    <cfRule type="cellIs" dxfId="4" priority="4" operator="lessThan">
      <formula>-0.15</formula>
    </cfRule>
    <cfRule type="cellIs" dxfId="3" priority="5" operator="greaterThan">
      <formula>0.15</formula>
    </cfRule>
  </conditionalFormatting>
  <conditionalFormatting sqref="J8:J12">
    <cfRule type="cellIs" dxfId="2" priority="3" operator="equal">
      <formula>"Please explain within the relevant tab"</formula>
    </cfRule>
  </conditionalFormatting>
  <conditionalFormatting sqref="J13">
    <cfRule type="cellIs" dxfId="1" priority="2" operator="equal">
      <formula>"Please explain in the Reserves tab"</formula>
    </cfRule>
  </conditionalFormatting>
  <conditionalFormatting sqref="J16:J17">
    <cfRule type="cellIs" dxfId="0" priority="1" operator="equal">
      <formula>"Please explain within the relevant tab"</formula>
    </cfRule>
  </conditionalFormatting>
  <pageMargins left="0.7" right="0.7" top="0.75" bottom="0.75" header="0.3" footer="0.3"/>
  <pageSetup paperSize="9" scale="66" orientation="landscape" horizontalDpi="1200" verticalDpi="1200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C11" sqref="B11:C11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3</v>
      </c>
    </row>
    <row r="3" spans="2:6" x14ac:dyDescent="0.3">
      <c r="B3" s="8"/>
    </row>
    <row r="4" spans="2:6" x14ac:dyDescent="0.3">
      <c r="B4" t="s">
        <v>2</v>
      </c>
      <c r="C4" s="35">
        <f>'Accounting Statement'!C8</f>
        <v>13500</v>
      </c>
      <c r="D4" t="s">
        <v>54</v>
      </c>
      <c r="E4" s="35">
        <f>'Accounting Statement'!D8</f>
        <v>13500</v>
      </c>
    </row>
    <row r="6" spans="2:6" x14ac:dyDescent="0.3">
      <c r="D6" t="s">
        <v>5</v>
      </c>
      <c r="E6" s="1">
        <f>E4-C4</f>
        <v>0</v>
      </c>
    </row>
    <row r="7" spans="2:6" x14ac:dyDescent="0.3">
      <c r="D7" t="s">
        <v>39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7</v>
      </c>
    </row>
    <row r="10" spans="2:6" x14ac:dyDescent="0.3">
      <c r="B10" s="8"/>
    </row>
    <row r="11" spans="2:6" s="3" customFormat="1" ht="27.6" x14ac:dyDescent="0.3">
      <c r="B11" s="4" t="s">
        <v>4</v>
      </c>
      <c r="C11" s="4" t="s">
        <v>55</v>
      </c>
      <c r="D11" s="5" t="s">
        <v>5</v>
      </c>
      <c r="E11" s="84" t="s">
        <v>1</v>
      </c>
      <c r="F11" s="85"/>
    </row>
    <row r="12" spans="2:6" s="11" customFormat="1" x14ac:dyDescent="0.3">
      <c r="B12" s="12"/>
      <c r="C12" s="12"/>
      <c r="D12" s="13">
        <f t="shared" ref="D12:D25" si="0">C12-B12</f>
        <v>0</v>
      </c>
      <c r="E12" s="81"/>
      <c r="F12" s="82"/>
    </row>
    <row r="13" spans="2:6" s="11" customFormat="1" x14ac:dyDescent="0.3">
      <c r="B13" s="12"/>
      <c r="C13" s="12"/>
      <c r="D13" s="13">
        <f t="shared" si="0"/>
        <v>0</v>
      </c>
      <c r="E13" s="81"/>
      <c r="F13" s="82"/>
    </row>
    <row r="14" spans="2:6" s="11" customFormat="1" x14ac:dyDescent="0.3">
      <c r="B14" s="12"/>
      <c r="C14" s="12"/>
      <c r="D14" s="13">
        <f t="shared" si="0"/>
        <v>0</v>
      </c>
      <c r="E14" s="81"/>
      <c r="F14" s="82"/>
    </row>
    <row r="15" spans="2:6" s="11" customFormat="1" x14ac:dyDescent="0.3">
      <c r="B15" s="12"/>
      <c r="C15" s="12"/>
      <c r="D15" s="13">
        <f t="shared" si="0"/>
        <v>0</v>
      </c>
      <c r="E15" s="81"/>
      <c r="F15" s="82"/>
    </row>
    <row r="16" spans="2:6" s="11" customFormat="1" x14ac:dyDescent="0.3">
      <c r="B16" s="12"/>
      <c r="C16" s="12"/>
      <c r="D16" s="13">
        <f t="shared" si="0"/>
        <v>0</v>
      </c>
      <c r="E16" s="81"/>
      <c r="F16" s="82"/>
    </row>
    <row r="17" spans="1:8" s="11" customFormat="1" x14ac:dyDescent="0.3">
      <c r="B17" s="12"/>
      <c r="C17" s="12"/>
      <c r="D17" s="13">
        <f t="shared" si="0"/>
        <v>0</v>
      </c>
      <c r="E17" s="81"/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s="11" customFormat="1" x14ac:dyDescent="0.3">
      <c r="B19" s="12"/>
      <c r="C19" s="12"/>
      <c r="D19" s="13">
        <f t="shared" si="0"/>
        <v>0</v>
      </c>
      <c r="E19" s="81"/>
      <c r="F19" s="82"/>
    </row>
    <row r="20" spans="1:8" s="11" customFormat="1" x14ac:dyDescent="0.3">
      <c r="B20" s="12"/>
      <c r="C20" s="12"/>
      <c r="D20" s="13">
        <f t="shared" si="0"/>
        <v>0</v>
      </c>
      <c r="E20" s="81"/>
      <c r="F20" s="82"/>
    </row>
    <row r="21" spans="1:8" s="11" customFormat="1" x14ac:dyDescent="0.3">
      <c r="B21" s="12"/>
      <c r="C21" s="12"/>
      <c r="D21" s="13">
        <f t="shared" si="0"/>
        <v>0</v>
      </c>
      <c r="E21" s="81"/>
      <c r="F21" s="82"/>
    </row>
    <row r="22" spans="1:8" s="11" customFormat="1" x14ac:dyDescent="0.3">
      <c r="B22" s="12"/>
      <c r="C22" s="12"/>
      <c r="D22" s="13">
        <f t="shared" si="0"/>
        <v>0</v>
      </c>
      <c r="E22" s="81"/>
      <c r="F22" s="82"/>
    </row>
    <row r="23" spans="1:8" s="11" customFormat="1" x14ac:dyDescent="0.3">
      <c r="B23" s="12"/>
      <c r="C23" s="12"/>
      <c r="D23" s="13">
        <f t="shared" si="0"/>
        <v>0</v>
      </c>
      <c r="E23" s="81"/>
      <c r="F23" s="82"/>
    </row>
    <row r="24" spans="1:8" s="11" customFormat="1" x14ac:dyDescent="0.3">
      <c r="B24" s="12"/>
      <c r="C24" s="12"/>
      <c r="D24" s="13">
        <f t="shared" si="0"/>
        <v>0</v>
      </c>
      <c r="E24" s="81"/>
      <c r="F24" s="82"/>
    </row>
    <row r="25" spans="1:8" s="11" customFormat="1" x14ac:dyDescent="0.3">
      <c r="B25" s="12"/>
      <c r="C25" s="12"/>
      <c r="D25" s="13">
        <f t="shared" si="0"/>
        <v>0</v>
      </c>
      <c r="E25" s="81"/>
      <c r="F25" s="82"/>
    </row>
    <row r="26" spans="1:8" x14ac:dyDescent="0.3">
      <c r="A26" s="9" t="s">
        <v>0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3"/>
      <c r="F26" s="82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6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22"/>
  <sheetViews>
    <sheetView workbookViewId="0">
      <selection activeCell="E19" sqref="E19:F19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9.21875" customWidth="1"/>
  </cols>
  <sheetData>
    <row r="1" spans="1:7" x14ac:dyDescent="0.3">
      <c r="B1" s="15" t="s">
        <v>8</v>
      </c>
    </row>
    <row r="3" spans="1:7" x14ac:dyDescent="0.3">
      <c r="B3" s="8"/>
    </row>
    <row r="4" spans="1:7" x14ac:dyDescent="0.3">
      <c r="B4" t="s">
        <v>2</v>
      </c>
      <c r="C4" s="35">
        <f>'Accounting Statement'!C9</f>
        <v>9932.07</v>
      </c>
      <c r="D4" t="s">
        <v>54</v>
      </c>
      <c r="E4" s="35">
        <f>'Accounting Statement'!D9</f>
        <v>5257.21</v>
      </c>
    </row>
    <row r="6" spans="1:7" x14ac:dyDescent="0.3">
      <c r="D6" t="s">
        <v>5</v>
      </c>
      <c r="E6" s="1">
        <f>E4-C4</f>
        <v>-4674.8599999999997</v>
      </c>
    </row>
    <row r="7" spans="1:7" x14ac:dyDescent="0.3">
      <c r="D7" t="s">
        <v>39</v>
      </c>
      <c r="E7" s="6">
        <f>IF(AND(C4=0,E4=0),0,IF(C4=0,1,IF(E4=0,-1,(E4-C4)/C4)))</f>
        <v>-0.47068335201020528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7</v>
      </c>
    </row>
    <row r="10" spans="1:7" x14ac:dyDescent="0.3">
      <c r="B10" s="75" t="s">
        <v>40</v>
      </c>
    </row>
    <row r="11" spans="1:7" x14ac:dyDescent="0.3">
      <c r="B11" s="75" t="s">
        <v>56</v>
      </c>
    </row>
    <row r="12" spans="1:7" x14ac:dyDescent="0.3">
      <c r="B12" s="75"/>
    </row>
    <row r="13" spans="1:7" x14ac:dyDescent="0.3">
      <c r="B13" s="8"/>
    </row>
    <row r="14" spans="1:7" s="3" customFormat="1" ht="27.6" x14ac:dyDescent="0.3">
      <c r="B14" s="4" t="s">
        <v>4</v>
      </c>
      <c r="C14" s="4" t="s">
        <v>55</v>
      </c>
      <c r="D14" s="5" t="s">
        <v>5</v>
      </c>
      <c r="E14" s="84" t="s">
        <v>1</v>
      </c>
      <c r="F14" s="85"/>
    </row>
    <row r="15" spans="1:7" s="17" customFormat="1" x14ac:dyDescent="0.3">
      <c r="A15" s="16"/>
      <c r="B15" s="13">
        <v>8133</v>
      </c>
      <c r="C15" s="13">
        <v>3331.66</v>
      </c>
      <c r="D15" s="73">
        <f>C15-B15</f>
        <v>-4801.34</v>
      </c>
      <c r="E15" s="86" t="s">
        <v>67</v>
      </c>
      <c r="F15" s="87"/>
      <c r="G15" s="16"/>
    </row>
    <row r="16" spans="1:7" s="11" customFormat="1" x14ac:dyDescent="0.3">
      <c r="B16" s="12"/>
      <c r="C16" s="12"/>
      <c r="D16" s="73">
        <f t="shared" ref="D16:D18" si="0">C16-B16</f>
        <v>0</v>
      </c>
      <c r="E16" s="81"/>
      <c r="F16" s="82"/>
    </row>
    <row r="17" spans="1:8" s="11" customFormat="1" x14ac:dyDescent="0.3">
      <c r="B17" s="12"/>
      <c r="C17" s="12"/>
      <c r="D17" s="73">
        <f t="shared" si="0"/>
        <v>0</v>
      </c>
      <c r="E17" s="81"/>
      <c r="F17" s="82"/>
    </row>
    <row r="18" spans="1:8" s="11" customFormat="1" x14ac:dyDescent="0.3">
      <c r="B18" s="12"/>
      <c r="C18" s="12"/>
      <c r="D18" s="73">
        <f t="shared" si="0"/>
        <v>0</v>
      </c>
      <c r="E18" s="81"/>
      <c r="F18" s="82"/>
    </row>
    <row r="19" spans="1:8" x14ac:dyDescent="0.3">
      <c r="A19" s="9" t="s">
        <v>0</v>
      </c>
      <c r="B19" s="10">
        <f>SUM(B15:B18)</f>
        <v>8133</v>
      </c>
      <c r="C19" s="10">
        <f>SUM(C15:C18)</f>
        <v>3331.66</v>
      </c>
      <c r="D19" s="74">
        <f>SUM(D15:D18)</f>
        <v>-4801.34</v>
      </c>
      <c r="E19" s="83"/>
      <c r="F19" s="82"/>
      <c r="G19" s="7"/>
    </row>
    <row r="20" spans="1:8" x14ac:dyDescent="0.3">
      <c r="H20" s="2"/>
    </row>
    <row r="21" spans="1:8" x14ac:dyDescent="0.3">
      <c r="F21" s="7"/>
    </row>
    <row r="22" spans="1:8" x14ac:dyDescent="0.3">
      <c r="A22" s="14" t="s">
        <v>6</v>
      </c>
    </row>
  </sheetData>
  <mergeCells count="6">
    <mergeCell ref="E19:F19"/>
    <mergeCell ref="E14:F14"/>
    <mergeCell ref="E15:F15"/>
    <mergeCell ref="E16:F16"/>
    <mergeCell ref="E17:F17"/>
    <mergeCell ref="E18:F18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1"/>
  <sheetViews>
    <sheetView workbookViewId="0">
      <selection activeCell="B10" sqref="B10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9</v>
      </c>
    </row>
    <row r="3" spans="1:7" x14ac:dyDescent="0.3">
      <c r="B3" s="8"/>
    </row>
    <row r="4" spans="1:7" x14ac:dyDescent="0.3">
      <c r="B4" t="s">
        <v>2</v>
      </c>
      <c r="C4" s="35">
        <f>'Accounting Statement'!C10</f>
        <v>5548.49</v>
      </c>
      <c r="D4" t="s">
        <v>54</v>
      </c>
      <c r="E4" s="35">
        <f>'Accounting Statement'!D10</f>
        <v>5455.63</v>
      </c>
    </row>
    <row r="6" spans="1:7" x14ac:dyDescent="0.3">
      <c r="D6" t="s">
        <v>5</v>
      </c>
      <c r="E6" s="1">
        <f>E4-C4</f>
        <v>-92.859999999999673</v>
      </c>
    </row>
    <row r="7" spans="1:7" x14ac:dyDescent="0.3">
      <c r="D7" t="s">
        <v>39</v>
      </c>
      <c r="E7" s="6">
        <f>IF(AND(C4=0,E4=0),0,IF(C4=0,1,IF(E4=0,-1,(E4-C4)/C4)))</f>
        <v>-1.6736084952842966E-2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7</v>
      </c>
    </row>
    <row r="10" spans="1:7" x14ac:dyDescent="0.3">
      <c r="B10" s="75" t="s">
        <v>65</v>
      </c>
    </row>
    <row r="11" spans="1:7" x14ac:dyDescent="0.3">
      <c r="B11" s="8"/>
    </row>
    <row r="12" spans="1:7" s="3" customFormat="1" ht="27.6" x14ac:dyDescent="0.3">
      <c r="B12" s="4" t="s">
        <v>4</v>
      </c>
      <c r="C12" s="4" t="s">
        <v>55</v>
      </c>
      <c r="D12" s="5" t="s">
        <v>5</v>
      </c>
      <c r="E12" s="84" t="s">
        <v>1</v>
      </c>
      <c r="F12" s="85"/>
    </row>
    <row r="13" spans="1:7" s="17" customFormat="1" x14ac:dyDescent="0.3">
      <c r="A13" s="16"/>
      <c r="B13" s="13"/>
      <c r="C13" s="13"/>
      <c r="D13" s="13">
        <f>C13-B13</f>
        <v>0</v>
      </c>
      <c r="E13" s="86"/>
      <c r="F13" s="87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81"/>
      <c r="F14" s="82"/>
    </row>
    <row r="15" spans="1:7" s="11" customFormat="1" x14ac:dyDescent="0.3">
      <c r="B15" s="12"/>
      <c r="C15" s="12"/>
      <c r="D15" s="13">
        <f t="shared" si="0"/>
        <v>0</v>
      </c>
      <c r="E15" s="81"/>
      <c r="F15" s="82"/>
    </row>
    <row r="16" spans="1:7" s="11" customFormat="1" x14ac:dyDescent="0.3">
      <c r="B16" s="12"/>
      <c r="C16" s="12"/>
      <c r="D16" s="13">
        <f t="shared" si="0"/>
        <v>0</v>
      </c>
      <c r="E16" s="81"/>
      <c r="F16" s="82"/>
    </row>
    <row r="17" spans="1:8" s="11" customFormat="1" x14ac:dyDescent="0.3">
      <c r="B17" s="12"/>
      <c r="C17" s="12"/>
      <c r="D17" s="13">
        <f t="shared" si="0"/>
        <v>0</v>
      </c>
      <c r="E17" s="81"/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s="11" customFormat="1" x14ac:dyDescent="0.3">
      <c r="B19" s="12"/>
      <c r="C19" s="12"/>
      <c r="D19" s="13">
        <f t="shared" si="0"/>
        <v>0</v>
      </c>
      <c r="E19" s="81"/>
      <c r="F19" s="82"/>
    </row>
    <row r="20" spans="1:8" s="11" customFormat="1" x14ac:dyDescent="0.3">
      <c r="B20" s="12"/>
      <c r="C20" s="12"/>
      <c r="D20" s="13">
        <f t="shared" si="0"/>
        <v>0</v>
      </c>
      <c r="E20" s="81"/>
      <c r="F20" s="82"/>
    </row>
    <row r="21" spans="1:8" s="11" customFormat="1" x14ac:dyDescent="0.3">
      <c r="B21" s="12"/>
      <c r="C21" s="12"/>
      <c r="D21" s="13">
        <f t="shared" si="0"/>
        <v>0</v>
      </c>
      <c r="E21" s="81"/>
      <c r="F21" s="82"/>
    </row>
    <row r="22" spans="1:8" s="11" customFormat="1" x14ac:dyDescent="0.3">
      <c r="B22" s="12"/>
      <c r="C22" s="12"/>
      <c r="D22" s="13">
        <f t="shared" si="0"/>
        <v>0</v>
      </c>
      <c r="E22" s="81"/>
      <c r="F22" s="82"/>
    </row>
    <row r="23" spans="1:8" s="11" customFormat="1" x14ac:dyDescent="0.3">
      <c r="B23" s="12"/>
      <c r="C23" s="12"/>
      <c r="D23" s="13">
        <f t="shared" si="0"/>
        <v>0</v>
      </c>
      <c r="E23" s="81"/>
      <c r="F23" s="82"/>
    </row>
    <row r="24" spans="1:8" s="11" customFormat="1" x14ac:dyDescent="0.3">
      <c r="B24" s="12"/>
      <c r="C24" s="12"/>
      <c r="D24" s="13">
        <f t="shared" si="0"/>
        <v>0</v>
      </c>
      <c r="E24" s="81"/>
      <c r="F24" s="82"/>
    </row>
    <row r="25" spans="1:8" s="11" customFormat="1" x14ac:dyDescent="0.3">
      <c r="B25" s="12"/>
      <c r="C25" s="12"/>
      <c r="D25" s="13">
        <f t="shared" si="0"/>
        <v>0</v>
      </c>
      <c r="E25" s="81"/>
      <c r="F25" s="82"/>
    </row>
    <row r="26" spans="1:8" s="11" customFormat="1" x14ac:dyDescent="0.3">
      <c r="B26" s="12"/>
      <c r="C26" s="12"/>
      <c r="D26" s="13">
        <f t="shared" si="0"/>
        <v>0</v>
      </c>
      <c r="E26" s="81"/>
      <c r="F26" s="82"/>
    </row>
    <row r="27" spans="1:8" s="11" customFormat="1" x14ac:dyDescent="0.3">
      <c r="B27" s="12"/>
      <c r="C27" s="12"/>
      <c r="D27" s="13">
        <f t="shared" si="0"/>
        <v>0</v>
      </c>
      <c r="E27" s="81"/>
      <c r="F27" s="82"/>
    </row>
    <row r="28" spans="1:8" x14ac:dyDescent="0.3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3"/>
      <c r="F28" s="82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6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D4" sqref="D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10</v>
      </c>
    </row>
    <row r="3" spans="1:7" x14ac:dyDescent="0.3">
      <c r="B3" s="8"/>
    </row>
    <row r="4" spans="1:7" x14ac:dyDescent="0.3">
      <c r="B4" t="s">
        <v>2</v>
      </c>
      <c r="C4" s="35">
        <f>'Accounting Statement'!C11</f>
        <v>0</v>
      </c>
      <c r="D4" t="s">
        <v>54</v>
      </c>
      <c r="E4" s="35">
        <f>'Accounting Statement'!D11</f>
        <v>0</v>
      </c>
    </row>
    <row r="6" spans="1:7" x14ac:dyDescent="0.3">
      <c r="D6" t="s">
        <v>5</v>
      </c>
      <c r="E6" s="1">
        <f>E4-C4</f>
        <v>0</v>
      </c>
    </row>
    <row r="7" spans="1:7" x14ac:dyDescent="0.3">
      <c r="D7" t="s">
        <v>39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7</v>
      </c>
    </row>
    <row r="10" spans="1:7" x14ac:dyDescent="0.3">
      <c r="B10" s="8"/>
    </row>
    <row r="11" spans="1:7" s="3" customFormat="1" ht="27.6" x14ac:dyDescent="0.3">
      <c r="B11" s="4" t="s">
        <v>4</v>
      </c>
      <c r="C11" s="4" t="s">
        <v>55</v>
      </c>
      <c r="D11" s="5" t="s">
        <v>5</v>
      </c>
      <c r="E11" s="84" t="s">
        <v>1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6"/>
      <c r="F12" s="87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81"/>
      <c r="F13" s="82"/>
    </row>
    <row r="14" spans="1:7" s="11" customFormat="1" x14ac:dyDescent="0.3">
      <c r="B14" s="12"/>
      <c r="C14" s="12"/>
      <c r="D14" s="13">
        <f t="shared" si="0"/>
        <v>0</v>
      </c>
      <c r="E14" s="81"/>
      <c r="F14" s="82"/>
    </row>
    <row r="15" spans="1:7" s="11" customFormat="1" x14ac:dyDescent="0.3">
      <c r="B15" s="12"/>
      <c r="C15" s="12"/>
      <c r="D15" s="13">
        <f t="shared" si="0"/>
        <v>0</v>
      </c>
      <c r="E15" s="81"/>
      <c r="F15" s="82"/>
    </row>
    <row r="16" spans="1:7" s="11" customFormat="1" x14ac:dyDescent="0.3">
      <c r="B16" s="12"/>
      <c r="C16" s="12"/>
      <c r="D16" s="13">
        <f t="shared" si="0"/>
        <v>0</v>
      </c>
      <c r="E16" s="81"/>
      <c r="F16" s="82"/>
    </row>
    <row r="17" spans="1:8" s="11" customFormat="1" x14ac:dyDescent="0.3">
      <c r="B17" s="12"/>
      <c r="C17" s="12"/>
      <c r="D17" s="13">
        <f t="shared" si="0"/>
        <v>0</v>
      </c>
      <c r="E17" s="81"/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s="11" customFormat="1" x14ac:dyDescent="0.3">
      <c r="B19" s="12"/>
      <c r="C19" s="12"/>
      <c r="D19" s="13">
        <f t="shared" si="0"/>
        <v>0</v>
      </c>
      <c r="E19" s="81"/>
      <c r="F19" s="82"/>
    </row>
    <row r="20" spans="1:8" s="11" customFormat="1" x14ac:dyDescent="0.3">
      <c r="B20" s="12"/>
      <c r="C20" s="12"/>
      <c r="D20" s="13">
        <f t="shared" si="0"/>
        <v>0</v>
      </c>
      <c r="E20" s="81"/>
      <c r="F20" s="82"/>
    </row>
    <row r="21" spans="1:8" s="11" customFormat="1" x14ac:dyDescent="0.3">
      <c r="B21" s="12"/>
      <c r="C21" s="12"/>
      <c r="D21" s="13">
        <f t="shared" si="0"/>
        <v>0</v>
      </c>
      <c r="E21" s="81"/>
      <c r="F21" s="82"/>
    </row>
    <row r="22" spans="1:8" s="11" customFormat="1" x14ac:dyDescent="0.3">
      <c r="B22" s="12"/>
      <c r="C22" s="12"/>
      <c r="D22" s="13">
        <f t="shared" si="0"/>
        <v>0</v>
      </c>
      <c r="E22" s="81"/>
      <c r="F22" s="82"/>
    </row>
    <row r="23" spans="1:8" s="11" customFormat="1" x14ac:dyDescent="0.3">
      <c r="B23" s="12"/>
      <c r="C23" s="12"/>
      <c r="D23" s="13">
        <f t="shared" si="0"/>
        <v>0</v>
      </c>
      <c r="E23" s="81"/>
      <c r="F23" s="82"/>
    </row>
    <row r="24" spans="1:8" s="11" customFormat="1" x14ac:dyDescent="0.3">
      <c r="B24" s="12"/>
      <c r="C24" s="12"/>
      <c r="D24" s="13">
        <f t="shared" si="0"/>
        <v>0</v>
      </c>
      <c r="E24" s="81"/>
      <c r="F24" s="82"/>
    </row>
    <row r="25" spans="1:8" s="11" customFormat="1" x14ac:dyDescent="0.3">
      <c r="B25" s="12"/>
      <c r="C25" s="12"/>
      <c r="D25" s="13">
        <f t="shared" si="0"/>
        <v>0</v>
      </c>
      <c r="E25" s="81"/>
      <c r="F25" s="82"/>
    </row>
    <row r="26" spans="1:8" s="11" customFormat="1" x14ac:dyDescent="0.3">
      <c r="B26" s="12"/>
      <c r="C26" s="12"/>
      <c r="D26" s="13">
        <f t="shared" si="0"/>
        <v>0</v>
      </c>
      <c r="E26" s="81"/>
      <c r="F26" s="82"/>
    </row>
    <row r="27" spans="1:8" x14ac:dyDescent="0.3">
      <c r="A27" s="9" t="s">
        <v>0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3"/>
      <c r="F27" s="82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6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2"/>
  <sheetViews>
    <sheetView workbookViewId="0">
      <selection activeCell="G19" sqref="G19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  <col min="7" max="7" width="20.33203125" customWidth="1"/>
  </cols>
  <sheetData>
    <row r="1" spans="1:8" x14ac:dyDescent="0.3">
      <c r="B1" s="15" t="s">
        <v>11</v>
      </c>
    </row>
    <row r="3" spans="1:8" x14ac:dyDescent="0.3">
      <c r="B3" s="8"/>
    </row>
    <row r="4" spans="1:8" x14ac:dyDescent="0.3">
      <c r="B4" t="s">
        <v>2</v>
      </c>
      <c r="C4" s="35">
        <f>'Accounting Statement'!C12</f>
        <v>7586.46</v>
      </c>
      <c r="D4" t="s">
        <v>54</v>
      </c>
      <c r="E4" s="35">
        <f>'Accounting Statement'!D12</f>
        <v>11518.87</v>
      </c>
    </row>
    <row r="6" spans="1:8" x14ac:dyDescent="0.3">
      <c r="D6" t="s">
        <v>5</v>
      </c>
      <c r="E6" s="1">
        <f>E4-C4</f>
        <v>3932.4100000000008</v>
      </c>
    </row>
    <row r="7" spans="1:8" x14ac:dyDescent="0.3">
      <c r="D7" t="s">
        <v>39</v>
      </c>
      <c r="E7" s="6">
        <f>IF(AND(C4=0,E4=0),0,IF(C4=0,1,IF(E4=0,-1,(E4-C4)/C4)))</f>
        <v>0.518345842461438</v>
      </c>
      <c r="F7" t="str">
        <f>IF(E7&lt;-0.15,"yes explain",IF(E7&gt;0.15,"Yes explain","No explanation required"))</f>
        <v>Yes explain</v>
      </c>
    </row>
    <row r="9" spans="1:8" x14ac:dyDescent="0.3">
      <c r="B9" s="8" t="s">
        <v>7</v>
      </c>
    </row>
    <row r="10" spans="1:8" ht="15" x14ac:dyDescent="0.35">
      <c r="B10" s="18" t="s">
        <v>41</v>
      </c>
    </row>
    <row r="11" spans="1:8" x14ac:dyDescent="0.3">
      <c r="B11" s="75" t="s">
        <v>56</v>
      </c>
    </row>
    <row r="12" spans="1:8" x14ac:dyDescent="0.3">
      <c r="B12" s="8"/>
    </row>
    <row r="13" spans="1:8" s="3" customFormat="1" ht="27.6" x14ac:dyDescent="0.3">
      <c r="B13" s="4" t="s">
        <v>4</v>
      </c>
      <c r="C13" s="4" t="s">
        <v>55</v>
      </c>
      <c r="D13" s="5" t="s">
        <v>5</v>
      </c>
      <c r="E13" s="84" t="s">
        <v>1</v>
      </c>
      <c r="F13" s="85"/>
      <c r="G13" s="84" t="s">
        <v>57</v>
      </c>
      <c r="H13" s="85"/>
    </row>
    <row r="14" spans="1:8" s="17" customFormat="1" x14ac:dyDescent="0.3">
      <c r="A14" s="16"/>
      <c r="B14" s="13"/>
      <c r="C14" s="13"/>
      <c r="D14" s="73">
        <f>C14-B14</f>
        <v>0</v>
      </c>
      <c r="E14" s="86" t="s">
        <v>66</v>
      </c>
      <c r="F14" s="87"/>
      <c r="G14" s="16" t="s">
        <v>69</v>
      </c>
    </row>
    <row r="15" spans="1:8" s="11" customFormat="1" x14ac:dyDescent="0.3">
      <c r="B15" s="12"/>
      <c r="C15" s="12"/>
      <c r="D15" s="73">
        <f t="shared" ref="D15:D28" si="0">C15-B15</f>
        <v>0</v>
      </c>
      <c r="E15" s="81"/>
      <c r="F15" s="82"/>
    </row>
    <row r="16" spans="1:8" s="11" customFormat="1" x14ac:dyDescent="0.3">
      <c r="B16" s="12"/>
      <c r="C16" s="12"/>
      <c r="D16" s="73">
        <f t="shared" si="0"/>
        <v>0</v>
      </c>
      <c r="E16" s="81"/>
      <c r="F16" s="82"/>
    </row>
    <row r="17" spans="1:8" s="11" customFormat="1" x14ac:dyDescent="0.3">
      <c r="B17" s="12"/>
      <c r="C17" s="12"/>
      <c r="D17" s="73">
        <f t="shared" si="0"/>
        <v>0</v>
      </c>
      <c r="E17" s="81"/>
      <c r="F17" s="82"/>
    </row>
    <row r="18" spans="1:8" s="11" customFormat="1" x14ac:dyDescent="0.3">
      <c r="B18" s="12"/>
      <c r="C18" s="12"/>
      <c r="D18" s="73">
        <f t="shared" si="0"/>
        <v>0</v>
      </c>
      <c r="E18" s="81"/>
      <c r="F18" s="82"/>
    </row>
    <row r="19" spans="1:8" s="11" customFormat="1" x14ac:dyDescent="0.3">
      <c r="B19" s="12"/>
      <c r="C19" s="12"/>
      <c r="D19" s="73">
        <f t="shared" si="0"/>
        <v>0</v>
      </c>
      <c r="E19" s="81"/>
      <c r="F19" s="82"/>
    </row>
    <row r="20" spans="1:8" s="11" customFormat="1" x14ac:dyDescent="0.3">
      <c r="B20" s="12"/>
      <c r="C20" s="12"/>
      <c r="D20" s="73">
        <f t="shared" si="0"/>
        <v>0</v>
      </c>
      <c r="E20" s="81"/>
      <c r="F20" s="82"/>
    </row>
    <row r="21" spans="1:8" s="11" customFormat="1" x14ac:dyDescent="0.3">
      <c r="B21" s="12"/>
      <c r="C21" s="12"/>
      <c r="D21" s="73">
        <f t="shared" si="0"/>
        <v>0</v>
      </c>
      <c r="E21" s="81"/>
      <c r="F21" s="82"/>
    </row>
    <row r="22" spans="1:8" s="11" customFormat="1" x14ac:dyDescent="0.3">
      <c r="B22" s="12"/>
      <c r="C22" s="12"/>
      <c r="D22" s="73">
        <f t="shared" si="0"/>
        <v>0</v>
      </c>
      <c r="E22" s="81"/>
      <c r="F22" s="82"/>
    </row>
    <row r="23" spans="1:8" s="11" customFormat="1" x14ac:dyDescent="0.3">
      <c r="B23" s="12"/>
      <c r="C23" s="12"/>
      <c r="D23" s="73">
        <f t="shared" si="0"/>
        <v>0</v>
      </c>
      <c r="E23" s="81"/>
      <c r="F23" s="82"/>
    </row>
    <row r="24" spans="1:8" s="11" customFormat="1" x14ac:dyDescent="0.3">
      <c r="B24" s="12"/>
      <c r="C24" s="12"/>
      <c r="D24" s="73">
        <f t="shared" si="0"/>
        <v>0</v>
      </c>
      <c r="E24" s="81"/>
      <c r="F24" s="82"/>
    </row>
    <row r="25" spans="1:8" s="11" customFormat="1" x14ac:dyDescent="0.3">
      <c r="B25" s="12"/>
      <c r="C25" s="12"/>
      <c r="D25" s="73">
        <f t="shared" si="0"/>
        <v>0</v>
      </c>
      <c r="E25" s="81"/>
      <c r="F25" s="82"/>
    </row>
    <row r="26" spans="1:8" s="11" customFormat="1" x14ac:dyDescent="0.3">
      <c r="B26" s="12"/>
      <c r="C26" s="12"/>
      <c r="D26" s="73">
        <f t="shared" si="0"/>
        <v>0</v>
      </c>
      <c r="E26" s="81"/>
      <c r="F26" s="82"/>
    </row>
    <row r="27" spans="1:8" s="11" customFormat="1" x14ac:dyDescent="0.3">
      <c r="B27" s="12"/>
      <c r="C27" s="12"/>
      <c r="D27" s="73">
        <f t="shared" si="0"/>
        <v>0</v>
      </c>
      <c r="E27" s="81"/>
      <c r="F27" s="82"/>
    </row>
    <row r="28" spans="1:8" s="11" customFormat="1" x14ac:dyDescent="0.3">
      <c r="B28" s="12"/>
      <c r="C28" s="12"/>
      <c r="D28" s="73">
        <f t="shared" si="0"/>
        <v>0</v>
      </c>
      <c r="E28" s="81"/>
      <c r="F28" s="82"/>
    </row>
    <row r="29" spans="1:8" x14ac:dyDescent="0.3">
      <c r="A29" s="9" t="s">
        <v>0</v>
      </c>
      <c r="B29" s="10">
        <f>SUM(B14:B28)</f>
        <v>0</v>
      </c>
      <c r="C29" s="10">
        <f>SUM(C14:C28)</f>
        <v>0</v>
      </c>
      <c r="D29" s="74">
        <f>SUM(D14:D28)</f>
        <v>0</v>
      </c>
      <c r="E29" s="83"/>
      <c r="F29" s="82"/>
      <c r="G29" s="7"/>
    </row>
    <row r="30" spans="1:8" x14ac:dyDescent="0.3">
      <c r="H30" s="2"/>
    </row>
    <row r="31" spans="1:8" x14ac:dyDescent="0.3">
      <c r="F31" s="7"/>
    </row>
    <row r="32" spans="1:8" x14ac:dyDescent="0.3">
      <c r="A32" s="14" t="s">
        <v>6</v>
      </c>
    </row>
  </sheetData>
  <mergeCells count="18">
    <mergeCell ref="E29:F29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G13:H13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K20" sqref="K20"/>
    </sheetView>
  </sheetViews>
  <sheetFormatPr defaultColWidth="9.109375" defaultRowHeight="14.4" x14ac:dyDescent="0.3"/>
  <cols>
    <col min="1" max="1" width="6.88671875" style="58" bestFit="1" customWidth="1"/>
    <col min="2" max="2" width="11.33203125" style="58" customWidth="1"/>
    <col min="3" max="3" width="25.21875" style="58" bestFit="1" customWidth="1"/>
    <col min="4" max="4" width="8" style="58" bestFit="1" customWidth="1"/>
    <col min="5" max="5" width="9.88671875" style="58" customWidth="1"/>
    <col min="6" max="6" width="12.5546875" style="58" customWidth="1"/>
    <col min="7" max="16384" width="9.109375" style="58"/>
  </cols>
  <sheetData>
    <row r="1" spans="2:7" x14ac:dyDescent="0.3">
      <c r="B1" s="63" t="s">
        <v>45</v>
      </c>
    </row>
    <row r="3" spans="2:7" x14ac:dyDescent="0.3">
      <c r="B3" s="59"/>
    </row>
    <row r="4" spans="2:7" x14ac:dyDescent="0.3">
      <c r="B4" s="58" t="s">
        <v>46</v>
      </c>
      <c r="C4" s="64">
        <f>'Accounting Statement'!D13</f>
        <v>24042.480000000003</v>
      </c>
      <c r="D4" s="58" t="s">
        <v>47</v>
      </c>
      <c r="E4" s="64">
        <f>'Accounting Statement'!D8</f>
        <v>13500</v>
      </c>
    </row>
    <row r="6" spans="2:7" x14ac:dyDescent="0.3">
      <c r="D6" s="65"/>
    </row>
    <row r="7" spans="2:7" x14ac:dyDescent="0.3">
      <c r="E7" s="66"/>
    </row>
    <row r="8" spans="2:7" x14ac:dyDescent="0.3">
      <c r="E8" s="59" t="s">
        <v>48</v>
      </c>
      <c r="F8" s="59" t="s">
        <v>48</v>
      </c>
      <c r="G8" s="59" t="s">
        <v>48</v>
      </c>
    </row>
    <row r="9" spans="2:7" x14ac:dyDescent="0.3">
      <c r="B9" s="59" t="s">
        <v>49</v>
      </c>
    </row>
    <row r="10" spans="2:7" x14ac:dyDescent="0.3">
      <c r="C10" s="60" t="s">
        <v>70</v>
      </c>
      <c r="E10" s="76">
        <v>7758</v>
      </c>
      <c r="F10" s="58" t="s">
        <v>74</v>
      </c>
    </row>
    <row r="11" spans="2:7" x14ac:dyDescent="0.3">
      <c r="C11" s="60" t="s">
        <v>71</v>
      </c>
      <c r="E11" s="77">
        <v>2800</v>
      </c>
    </row>
    <row r="12" spans="2:7" x14ac:dyDescent="0.3">
      <c r="C12" s="60" t="s">
        <v>72</v>
      </c>
      <c r="E12" s="60">
        <v>2000</v>
      </c>
    </row>
    <row r="13" spans="2:7" x14ac:dyDescent="0.3">
      <c r="C13" s="60" t="s">
        <v>73</v>
      </c>
      <c r="E13" s="60">
        <v>800</v>
      </c>
    </row>
    <row r="14" spans="2:7" x14ac:dyDescent="0.3">
      <c r="C14" s="60" t="s">
        <v>75</v>
      </c>
      <c r="E14" s="88">
        <v>685</v>
      </c>
    </row>
    <row r="15" spans="2:7" x14ac:dyDescent="0.3">
      <c r="C15" s="60"/>
      <c r="E15" s="60"/>
    </row>
    <row r="16" spans="2:7" x14ac:dyDescent="0.3">
      <c r="C16" s="60"/>
      <c r="E16" s="60"/>
    </row>
    <row r="17" spans="2:7" x14ac:dyDescent="0.3">
      <c r="F17" s="61">
        <f>SUM(E10:E16)</f>
        <v>14043</v>
      </c>
    </row>
    <row r="19" spans="2:7" x14ac:dyDescent="0.3">
      <c r="B19" s="59" t="s">
        <v>50</v>
      </c>
      <c r="E19" s="60">
        <v>10000</v>
      </c>
    </row>
    <row r="20" spans="2:7" x14ac:dyDescent="0.3">
      <c r="F20" s="61">
        <f>E19</f>
        <v>10000</v>
      </c>
    </row>
    <row r="21" spans="2:7" ht="15" thickBot="1" x14ac:dyDescent="0.35">
      <c r="B21" s="59" t="s">
        <v>51</v>
      </c>
      <c r="G21" s="62">
        <f>F17+F20</f>
        <v>24043</v>
      </c>
    </row>
    <row r="22" spans="2:7" ht="15" thickTop="1" x14ac:dyDescent="0.3"/>
  </sheetData>
  <pageMargins left="0.7" right="0.7" top="0.75" bottom="0.75" header="0.3" footer="0.3"/>
  <pageSetup paperSize="9" orientation="portrait" r:id="rId1"/>
  <customProperties>
    <customPr name="OrphanNamesChecke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H27"/>
  <sheetViews>
    <sheetView workbookViewId="0">
      <selection activeCell="F18" sqref="F18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  <col min="7" max="7" width="22" bestFit="1" customWidth="1"/>
    <col min="8" max="8" width="13.6640625" customWidth="1"/>
  </cols>
  <sheetData>
    <row r="1" spans="1:8" x14ac:dyDescent="0.3">
      <c r="B1" s="15" t="s">
        <v>12</v>
      </c>
    </row>
    <row r="3" spans="1:8" x14ac:dyDescent="0.3">
      <c r="B3" s="8"/>
    </row>
    <row r="4" spans="1:8" x14ac:dyDescent="0.3">
      <c r="B4" t="s">
        <v>2</v>
      </c>
      <c r="C4" s="35">
        <v>25755</v>
      </c>
      <c r="D4" t="s">
        <v>54</v>
      </c>
      <c r="E4" s="35">
        <v>29387</v>
      </c>
    </row>
    <row r="6" spans="1:8" x14ac:dyDescent="0.3">
      <c r="D6" t="s">
        <v>5</v>
      </c>
      <c r="E6" s="1">
        <f>E4-C4</f>
        <v>3632</v>
      </c>
    </row>
    <row r="7" spans="1:8" x14ac:dyDescent="0.3">
      <c r="D7" t="s">
        <v>39</v>
      </c>
      <c r="E7" s="6">
        <f>IF(AND(C4=0,E4=0),0,IF(C4=0,1,IF(E4=0,-1,(E4-C4)/C4)))</f>
        <v>0.14102116093962339</v>
      </c>
      <c r="F7" t="str">
        <f>IF(E7&lt;-0.15,"yes explain",IF(E7&gt;0.15,"Yes explain","No explanation required - unless there is a capital payment or receipt in excess of 15% of fixed assets"))</f>
        <v>No explanation required - unless there is a capital payment or receipt in excess of 15% of fixed assets</v>
      </c>
    </row>
    <row r="9" spans="1:8" x14ac:dyDescent="0.3">
      <c r="B9" s="8" t="s">
        <v>7</v>
      </c>
    </row>
    <row r="10" spans="1:8" ht="15" x14ac:dyDescent="0.35">
      <c r="B10" s="19" t="s">
        <v>13</v>
      </c>
    </row>
    <row r="11" spans="1:8" ht="15" x14ac:dyDescent="0.35">
      <c r="B11" s="18" t="s">
        <v>58</v>
      </c>
    </row>
    <row r="12" spans="1:8" s="3" customFormat="1" ht="26.25" customHeight="1" x14ac:dyDescent="0.3">
      <c r="B12" s="4" t="s">
        <v>4</v>
      </c>
      <c r="C12" s="4" t="s">
        <v>55</v>
      </c>
      <c r="D12" s="5" t="s">
        <v>5</v>
      </c>
      <c r="E12" s="84" t="s">
        <v>1</v>
      </c>
      <c r="F12" s="85"/>
      <c r="G12" s="71" t="s">
        <v>62</v>
      </c>
      <c r="H12" s="72" t="s">
        <v>63</v>
      </c>
    </row>
    <row r="13" spans="1:8" s="17" customFormat="1" x14ac:dyDescent="0.3">
      <c r="A13" s="16"/>
      <c r="B13" s="13"/>
      <c r="C13" s="13"/>
      <c r="D13" s="13">
        <f>C13-B13</f>
        <v>0</v>
      </c>
      <c r="E13" s="86"/>
      <c r="F13" s="87"/>
      <c r="G13" s="16"/>
    </row>
    <row r="14" spans="1:8" s="11" customFormat="1" x14ac:dyDescent="0.3">
      <c r="B14" s="12"/>
      <c r="C14" s="12"/>
      <c r="D14" s="13">
        <f t="shared" ref="D14:D15" si="0">C14-B14</f>
        <v>0</v>
      </c>
      <c r="E14" s="81"/>
      <c r="F14" s="82"/>
    </row>
    <row r="15" spans="1:8" s="11" customFormat="1" x14ac:dyDescent="0.3">
      <c r="B15" s="12"/>
      <c r="C15" s="12"/>
      <c r="D15" s="13">
        <f t="shared" si="0"/>
        <v>0</v>
      </c>
      <c r="E15" s="81"/>
      <c r="F15" s="82"/>
    </row>
    <row r="16" spans="1:8" x14ac:dyDescent="0.3">
      <c r="A16" s="9" t="s">
        <v>0</v>
      </c>
      <c r="B16" s="10">
        <f>SUM(B13:B15)</f>
        <v>0</v>
      </c>
      <c r="C16" s="10">
        <f>SUM(C13:C15)</f>
        <v>0</v>
      </c>
      <c r="D16" s="10">
        <f>SUM(D13:D15)</f>
        <v>0</v>
      </c>
      <c r="E16" s="83"/>
      <c r="F16" s="82"/>
      <c r="G16" s="7"/>
    </row>
    <row r="17" spans="1:8" x14ac:dyDescent="0.3">
      <c r="H17" s="2"/>
    </row>
    <row r="18" spans="1:8" x14ac:dyDescent="0.3">
      <c r="A18" s="14" t="s">
        <v>6</v>
      </c>
      <c r="F18" s="7"/>
    </row>
    <row r="20" spans="1:8" ht="15" x14ac:dyDescent="0.35">
      <c r="B20" s="18" t="s">
        <v>59</v>
      </c>
    </row>
    <row r="21" spans="1:8" x14ac:dyDescent="0.3">
      <c r="B21" t="s">
        <v>64</v>
      </c>
    </row>
    <row r="22" spans="1:8" x14ac:dyDescent="0.3">
      <c r="B22" t="s">
        <v>2</v>
      </c>
      <c r="C22" s="35">
        <f>'Accounting Statement'!C45</f>
        <v>0</v>
      </c>
      <c r="D22" t="s">
        <v>54</v>
      </c>
      <c r="E22" s="35">
        <f>'Accounting Statement'!D45</f>
        <v>0</v>
      </c>
    </row>
    <row r="24" spans="1:8" ht="41.4" x14ac:dyDescent="0.3">
      <c r="A24" s="3"/>
      <c r="B24" s="4" t="s">
        <v>4</v>
      </c>
      <c r="C24" s="4" t="s">
        <v>55</v>
      </c>
      <c r="D24" s="5" t="s">
        <v>5</v>
      </c>
      <c r="E24" s="84" t="s">
        <v>1</v>
      </c>
      <c r="F24" s="85"/>
      <c r="G24" s="71" t="s">
        <v>62</v>
      </c>
      <c r="H24" s="72" t="s">
        <v>63</v>
      </c>
    </row>
    <row r="25" spans="1:8" x14ac:dyDescent="0.3">
      <c r="A25" s="16"/>
      <c r="B25" s="13"/>
      <c r="C25" s="13"/>
      <c r="D25" s="13">
        <f>C25-B25</f>
        <v>0</v>
      </c>
      <c r="E25" s="86"/>
      <c r="F25" s="87"/>
      <c r="G25" s="16"/>
      <c r="H25" s="17"/>
    </row>
    <row r="26" spans="1:8" x14ac:dyDescent="0.3">
      <c r="A26" s="11"/>
      <c r="B26" s="12"/>
      <c r="C26" s="12"/>
      <c r="D26" s="13">
        <f t="shared" ref="D26" si="1">C26-B26</f>
        <v>0</v>
      </c>
      <c r="E26" s="81"/>
      <c r="F26" s="82"/>
      <c r="G26" s="11"/>
      <c r="H26" s="11"/>
    </row>
    <row r="27" spans="1:8" x14ac:dyDescent="0.3">
      <c r="A27" s="9" t="s">
        <v>0</v>
      </c>
      <c r="B27" s="10">
        <f>SUM(B25:B26)</f>
        <v>0</v>
      </c>
      <c r="C27" s="10">
        <f>SUM(C25:C26)</f>
        <v>0</v>
      </c>
      <c r="D27" s="10">
        <f>SUM(D25:D26)</f>
        <v>0</v>
      </c>
      <c r="E27" s="83"/>
      <c r="F27" s="82"/>
      <c r="G27" s="7"/>
    </row>
  </sheetData>
  <mergeCells count="9">
    <mergeCell ref="E27:F27"/>
    <mergeCell ref="E24:F24"/>
    <mergeCell ref="E25:F25"/>
    <mergeCell ref="E26:F26"/>
    <mergeCell ref="E12:F12"/>
    <mergeCell ref="E13:F13"/>
    <mergeCell ref="E14:F14"/>
    <mergeCell ref="E15:F15"/>
    <mergeCell ref="E16:F16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H22"/>
  <sheetViews>
    <sheetView workbookViewId="0">
      <selection activeCell="E16" sqref="E16:F16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2</v>
      </c>
      <c r="C4" s="35">
        <f>'Accounting Statement'!C17</f>
        <v>0</v>
      </c>
      <c r="D4" t="s">
        <v>54</v>
      </c>
      <c r="E4" s="35">
        <f>'Accounting Statement'!D17</f>
        <v>0</v>
      </c>
    </row>
    <row r="6" spans="1:7" x14ac:dyDescent="0.3">
      <c r="D6" t="s">
        <v>5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7</v>
      </c>
    </row>
    <row r="10" spans="1:7" ht="15" x14ac:dyDescent="0.35">
      <c r="B10" s="18" t="s">
        <v>60</v>
      </c>
    </row>
    <row r="11" spans="1:7" s="3" customFormat="1" ht="27.6" x14ac:dyDescent="0.3">
      <c r="B11" s="4" t="s">
        <v>4</v>
      </c>
      <c r="C11" s="4" t="s">
        <v>55</v>
      </c>
      <c r="D11" s="5" t="s">
        <v>5</v>
      </c>
      <c r="E11" s="84" t="s">
        <v>1</v>
      </c>
      <c r="F11" s="85"/>
    </row>
    <row r="12" spans="1:7" s="17" customFormat="1" x14ac:dyDescent="0.3">
      <c r="A12" s="16"/>
      <c r="B12" s="13"/>
      <c r="C12" s="13"/>
      <c r="D12" s="13">
        <f>C12-B12</f>
        <v>0</v>
      </c>
      <c r="E12" s="86"/>
      <c r="F12" s="87"/>
      <c r="G12" s="16"/>
    </row>
    <row r="13" spans="1:7" s="11" customFormat="1" x14ac:dyDescent="0.3">
      <c r="B13" s="12"/>
      <c r="C13" s="12"/>
      <c r="D13" s="13">
        <f t="shared" ref="D13:D18" si="0">C13-B13</f>
        <v>0</v>
      </c>
      <c r="E13" s="81"/>
      <c r="F13" s="82"/>
    </row>
    <row r="14" spans="1:7" s="11" customFormat="1" x14ac:dyDescent="0.3">
      <c r="B14" s="12"/>
      <c r="C14" s="12"/>
      <c r="D14" s="13">
        <f t="shared" si="0"/>
        <v>0</v>
      </c>
      <c r="E14" s="81"/>
      <c r="F14" s="82"/>
    </row>
    <row r="15" spans="1:7" s="11" customFormat="1" x14ac:dyDescent="0.3">
      <c r="B15" s="12"/>
      <c r="C15" s="12"/>
      <c r="D15" s="13">
        <f t="shared" si="0"/>
        <v>0</v>
      </c>
      <c r="E15" s="81"/>
      <c r="F15" s="82"/>
    </row>
    <row r="16" spans="1:7" s="11" customFormat="1" x14ac:dyDescent="0.3">
      <c r="B16" s="12"/>
      <c r="C16" s="12"/>
      <c r="D16" s="13">
        <f t="shared" si="0"/>
        <v>0</v>
      </c>
      <c r="E16" s="81"/>
      <c r="F16" s="82"/>
    </row>
    <row r="17" spans="1:8" s="11" customFormat="1" x14ac:dyDescent="0.3">
      <c r="B17" s="12"/>
      <c r="C17" s="12"/>
      <c r="D17" s="13">
        <f t="shared" si="0"/>
        <v>0</v>
      </c>
      <c r="E17" s="81"/>
      <c r="F17" s="82"/>
    </row>
    <row r="18" spans="1:8" s="11" customFormat="1" x14ac:dyDescent="0.3">
      <c r="B18" s="12"/>
      <c r="C18" s="12"/>
      <c r="D18" s="13">
        <f t="shared" si="0"/>
        <v>0</v>
      </c>
      <c r="E18" s="81"/>
      <c r="F18" s="82"/>
    </row>
    <row r="19" spans="1:8" x14ac:dyDescent="0.3">
      <c r="A19" s="9" t="s">
        <v>0</v>
      </c>
      <c r="B19" s="10">
        <f>SUM(B12:B18)</f>
        <v>0</v>
      </c>
      <c r="C19" s="10">
        <f>SUM(C12:C18)</f>
        <v>0</v>
      </c>
      <c r="D19" s="10">
        <f>SUM(D12:D18)</f>
        <v>0</v>
      </c>
      <c r="E19" s="83"/>
      <c r="F19" s="82"/>
      <c r="G19" s="7"/>
    </row>
    <row r="20" spans="1:8" x14ac:dyDescent="0.3">
      <c r="H20" s="2"/>
    </row>
    <row r="21" spans="1:8" x14ac:dyDescent="0.3">
      <c r="F21" s="7"/>
    </row>
    <row r="22" spans="1:8" x14ac:dyDescent="0.3">
      <c r="A22" s="14" t="s">
        <v>6</v>
      </c>
    </row>
  </sheetData>
  <mergeCells count="9">
    <mergeCell ref="E17:F17"/>
    <mergeCell ref="E18:F18"/>
    <mergeCell ref="E19:F19"/>
    <mergeCell ref="E14:F14"/>
    <mergeCell ref="E11:F11"/>
    <mergeCell ref="E12:F12"/>
    <mergeCell ref="E13:F13"/>
    <mergeCell ref="E15:F15"/>
    <mergeCell ref="E16:F16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460E185F-155A-4A0D-81DB-4F839B431F71}">
  <ds:schemaRefs/>
</ds:datastoreItem>
</file>

<file path=customXml/itemProps2.xml><?xml version="1.0" encoding="utf-8"?>
<ds:datastoreItem xmlns:ds="http://schemas.openxmlformats.org/officeDocument/2006/customXml" ds:itemID="{3F1AD0D3-C2B2-41A7-8D84-5B65319295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Barrow Gurney Clerk</cp:lastModifiedBy>
  <cp:lastPrinted>2023-03-20T07:35:33Z</cp:lastPrinted>
  <dcterms:created xsi:type="dcterms:W3CDTF">2023-03-10T09:35:56Z</dcterms:created>
  <dcterms:modified xsi:type="dcterms:W3CDTF">2024-04-02T19:28:38Z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