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c470abbfb80ad5a/Documents/AUDIT 2025/"/>
    </mc:Choice>
  </mc:AlternateContent>
  <xr:revisionPtr revIDLastSave="0" documentId="8_{83D59837-0754-4B7B-BD57-B9B30EC88447}" xr6:coauthVersionLast="47" xr6:coauthVersionMax="47" xr10:uidLastSave="{00000000-0000-0000-0000-000000000000}"/>
  <bookViews>
    <workbookView xWindow="-108" yWindow="-108" windowWidth="23256" windowHeight="12456" tabRatio="874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7" l="1"/>
  <c r="D18" i="7"/>
  <c r="D29" i="10" l="1"/>
  <c r="E34" i="11"/>
  <c r="C34" i="11"/>
  <c r="C40" i="11"/>
  <c r="B40" i="11"/>
  <c r="D39" i="11"/>
  <c r="D38" i="11"/>
  <c r="D37" i="11"/>
  <c r="D40" i="11" l="1"/>
  <c r="F20" i="14"/>
  <c r="F17" i="14"/>
  <c r="E4" i="14"/>
  <c r="F8" i="13"/>
  <c r="H8" i="13" s="1"/>
  <c r="E17" i="13"/>
  <c r="G17" i="13" s="1"/>
  <c r="E16" i="13"/>
  <c r="G16" i="13" s="1"/>
  <c r="E9" i="13"/>
  <c r="G9" i="13" s="1"/>
  <c r="E10" i="13"/>
  <c r="G10" i="13" s="1"/>
  <c r="G11" i="13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H11" i="13"/>
  <c r="F12" i="13"/>
  <c r="H12" i="13" s="1"/>
  <c r="G21" i="14" l="1"/>
  <c r="J9" i="13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6" i="9" l="1"/>
  <c r="E7" i="10"/>
  <c r="F7" i="10" s="1"/>
  <c r="D30" i="7"/>
  <c r="H10" i="7" s="1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<sst xmlns="http://schemas.openxmlformats.org/spreadsheetml/2006/main" count="168" uniqueCount="89">
  <si>
    <t>Total</t>
  </si>
  <si>
    <t>Explanation (Ensure each explanation is quantified)</t>
  </si>
  <si>
    <t>Precept or rates and levies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</si>
  <si>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</si>
  <si>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</si>
  <si>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</si>
  <si>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</si>
  <si>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</si>
  <si>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</si>
  <si>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</si>
  <si>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</si>
  <si>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</si>
  <si>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</si>
  <si>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</si>
  <si>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</si>
  <si>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</si>
  <si>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</si>
  <si>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</si>
  <si>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</si>
  <si>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</si>
  <si>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</si>
  <si>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</si>
  <si>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</si>
  <si>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</si>
  <si>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</si>
  <si>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</si>
  <si>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</si>
  <si>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</si>
  <si>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</si>
  <si>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</si>
  <si>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</si>
  <si>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</si>
  <si>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</si>
  <si>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</si>
  <si>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</si>
  <si>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</si>
  <si>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</si>
  <si>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</si>
  <si>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</si>
  <si>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</si>
  <si>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</si>
  <si>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</si>
  <si>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</si>
  <si>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</si>
  <si>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</si>
  <si>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</si>
  <si>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</si>
  <si>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</si>
  <si>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General reserve</t>
  </si>
  <si>
    <t>Total reserves (must agree to Box 7)</t>
  </si>
  <si>
    <t>Bal c/f checker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</si>
  <si>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</si>
  <si>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</si>
  <si>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</si>
  <si>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</si>
  <si>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</si>
  <si>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</si>
  <si>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</si>
  <si>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</si>
  <si>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</si>
  <si>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</si>
  <si>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</si>
  <si>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</si>
  <si>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Accounting statements 2024-25</t>
  </si>
  <si>
    <t>2024/25</t>
  </si>
  <si>
    <t>2024/25       £</t>
  </si>
  <si>
    <t>Stancombe Quarry Grant received in 2023-24</t>
  </si>
  <si>
    <t>Donations received for raising funds to include Prince's Motto pub in Assets of Community Value</t>
  </si>
  <si>
    <t>defibrillator pads</t>
  </si>
  <si>
    <t>Hobbs Lane clearning</t>
  </si>
  <si>
    <t>purchase of defibrillator</t>
  </si>
  <si>
    <t>parish council contribution for replacement of stiles</t>
  </si>
  <si>
    <t>parish council donation towards Asset of Community Value project</t>
  </si>
  <si>
    <t>Extra payments related to  Assets of Community Value project</t>
  </si>
  <si>
    <t>bank interest</t>
  </si>
  <si>
    <t>NSC refund for Hobbs Lane cleaning</t>
  </si>
  <si>
    <t>VAT refund</t>
  </si>
  <si>
    <t>donations received for spring flower planing</t>
  </si>
  <si>
    <t>NSC Parish Orderly contribution</t>
  </si>
  <si>
    <t>refunds (home office and HMRC tax)</t>
  </si>
  <si>
    <t>Litter picking kit</t>
  </si>
  <si>
    <t>CIL (Hospital site)</t>
  </si>
  <si>
    <t>PROW</t>
  </si>
  <si>
    <t xml:space="preserve">Village Green </t>
  </si>
  <si>
    <t>Weit project</t>
  </si>
  <si>
    <t>Spring flowers</t>
  </si>
  <si>
    <t>Local Transport scheme</t>
  </si>
  <si>
    <t xml:space="preserve"> 2023-24 backpay paid in 2024-25 (from 2022-23 pay rate)</t>
  </si>
  <si>
    <t>adjustment to 2024/25 pay rate. @13.69 (SCP 9) 38hr x £13.69= 520.22*12=6242.64+£456 (2023/24)=£6,698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</si>
</sst>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809]General"/>
    <numFmt numFmtId="165" formatCode="[$-809]dd\-mmm"/>
    <numFmt numFmtId="166" formatCode="_-[$£-809]* #,##0.00_-;\-[$£-809]* #,##0.00_-;_-[$£-809]* &quot;-&quot;??_-;_-@_-"/>
    <numFmt numFmtId="167" formatCode="[$-809]0.00"/>
    <numFmt numFmtId="168" formatCode="[$-809]0"/>
    <numFmt numFmtId="169" formatCode="&quot;£&quot;#,##0.00"/>
  </numFmts>
  <fonts count="33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22" fillId="0" borderId="0" applyBorder="0" applyProtection="0"/>
  </cellStyleXfs>
  <cellXfs count="109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20" fillId="0" borderId="1" xfId="0" applyFont="1" applyBorder="1"/>
    <xf numFmtId="0" fontId="21" fillId="0" borderId="0" xfId="0" applyFont="1"/>
    <xf numFmtId="164" fontId="23" fillId="0" borderId="0" xfId="4" applyFont="1" applyBorder="1"/>
    <xf numFmtId="164" fontId="24" fillId="0" borderId="0" xfId="4" applyFont="1" applyBorder="1"/>
    <xf numFmtId="165" fontId="24" fillId="0" borderId="0" xfId="4" applyNumberFormat="1" applyFont="1" applyBorder="1"/>
    <xf numFmtId="164" fontId="26" fillId="0" borderId="0" xfId="4" applyFont="1" applyBorder="1"/>
    <xf numFmtId="166" fontId="27" fillId="0" borderId="0" xfId="3" applyNumberFormat="1" applyFont="1" applyFill="1" applyBorder="1"/>
    <xf numFmtId="166" fontId="26" fillId="0" borderId="0" xfId="4" applyNumberFormat="1" applyFont="1" applyBorder="1"/>
    <xf numFmtId="0" fontId="25" fillId="0" borderId="0" xfId="0" applyFont="1"/>
    <xf numFmtId="0" fontId="27" fillId="0" borderId="0" xfId="0" applyFont="1"/>
    <xf numFmtId="167" fontId="24" fillId="0" borderId="0" xfId="4" applyNumberFormat="1" applyFont="1" applyBorder="1"/>
    <xf numFmtId="168" fontId="26" fillId="0" borderId="0" xfId="4" applyNumberFormat="1" applyFont="1" applyBorder="1" applyAlignment="1">
      <alignment horizontal="left"/>
    </xf>
    <xf numFmtId="166" fontId="28" fillId="0" borderId="0" xfId="4" applyNumberFormat="1" applyFont="1" applyBorder="1"/>
    <xf numFmtId="166" fontId="30" fillId="0" borderId="0" xfId="3" applyNumberFormat="1" applyFont="1" applyFill="1" applyBorder="1"/>
    <xf numFmtId="169" fontId="27" fillId="0" borderId="0" xfId="0" applyNumberFormat="1" applyFont="1"/>
    <xf numFmtId="6" fontId="27" fillId="0" borderId="0" xfId="0" applyNumberFormat="1" applyFont="1"/>
    <xf numFmtId="0" fontId="28" fillId="0" borderId="0" xfId="0" applyFont="1"/>
    <xf numFmtId="164" fontId="31" fillId="0" borderId="0" xfId="4" applyFont="1" applyBorder="1"/>
    <xf numFmtId="166" fontId="32" fillId="0" borderId="0" xfId="0" applyNumberFormat="1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7" fillId="0" borderId="3" xfId="0" applyFont="1" applyBorder="1"/>
    <xf numFmtId="0" fontId="8" fillId="0" borderId="2" xfId="0" applyFont="1" applyBorder="1"/>
    <xf numFmtId="0" fontId="8" fillId="0" borderId="3" xfId="0" applyFont="1" applyBorder="1"/>
    <xf numFmtId="164" fontId="29" fillId="0" borderId="0" xfId="4" applyFont="1" applyBorder="1" applyAlignment="1">
      <alignment horizontal="left"/>
    </xf>
    <xf numFmtId="0" fontId="25" fillId="0" borderId="0" xfId="0" applyFont="1" applyAlignment="1">
      <alignment horizontal="left" wrapText="1"/>
    </xf>
  </cellXfs>
  <cellStyles count="5">
    <cellStyle name="Comma" xfId="2" builtinId="3"/>
    <cellStyle name="Currency" xfId="3" builtinId="4"/>
    <cellStyle name="Excel Built-in Normal" xfId="4" xr:uid="{37AECDAB-F154-4AB1-847D-FCC07DD15A39}"/>
    <cellStyle name="Normal" xfId="0" builtinId="0"/>
    <cellStyle name="Per 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abSelected="1" topLeftCell="A6" workbookViewId="0">
      <selection activeCell="D9" sqref="D9"/>
    </sheetView>
  </sheetViews>
  <sheetFormatPr defaultRowHeight="14.4" x14ac:dyDescent="0.3"/>
  <cols>
    <col min="1" max="1" width="4.109375" customWidth="1"/>
    <col min="2" max="2" width="28.6640625" style="22" customWidth="1"/>
    <col min="3" max="6" width="16.5546875" customWidth="1"/>
    <col min="7" max="8" width="16.5546875" hidden="1" customWidth="1"/>
    <col min="9" max="9" width="77.109375" style="24" customWidth="1"/>
    <col min="10" max="10" width="23.109375" bestFit="1" customWidth="1"/>
  </cols>
  <sheetData>
    <row r="1" spans="2:10" ht="17.25" customHeight="1" x14ac:dyDescent="0.3">
      <c r="B1" s="26" t="s">
        <v>63</v>
      </c>
    </row>
    <row r="3" spans="2:10" ht="15" customHeight="1" x14ac:dyDescent="0.3">
      <c r="B3" s="97" t="s">
        <v>36</v>
      </c>
      <c r="C3" s="98"/>
      <c r="D3" s="98"/>
      <c r="E3" s="98"/>
      <c r="F3" s="98"/>
      <c r="G3" s="98"/>
      <c r="H3" s="98"/>
      <c r="I3" s="98"/>
    </row>
    <row r="4" spans="2:10" ht="15" customHeight="1" thickBot="1" x14ac:dyDescent="0.35"/>
    <row r="5" spans="2:10" ht="15" customHeight="1" x14ac:dyDescent="0.3">
      <c r="B5" s="27"/>
      <c r="C5" s="96" t="s">
        <v>13</v>
      </c>
      <c r="D5" s="96"/>
      <c r="E5" s="47"/>
      <c r="F5" s="47"/>
      <c r="G5" s="47"/>
      <c r="H5" s="47"/>
      <c r="I5" s="37" t="s">
        <v>14</v>
      </c>
      <c r="J5" s="42" t="s">
        <v>40</v>
      </c>
    </row>
    <row r="6" spans="2:10" ht="28.8" x14ac:dyDescent="0.3">
      <c r="B6" s="28"/>
      <c r="C6" s="29">
        <v>45382</v>
      </c>
      <c r="D6" s="29">
        <v>45747</v>
      </c>
      <c r="E6" s="48" t="s">
        <v>41</v>
      </c>
      <c r="F6" s="48" t="s">
        <v>42</v>
      </c>
      <c r="G6" s="48"/>
      <c r="H6" s="48"/>
      <c r="I6" s="38" t="s">
        <v>35</v>
      </c>
      <c r="J6" s="43"/>
    </row>
    <row r="7" spans="2:10" s="21" customFormat="1" ht="28.8" x14ac:dyDescent="0.3">
      <c r="B7" s="30" t="s">
        <v>15</v>
      </c>
      <c r="C7" s="68">
        <v>22260</v>
      </c>
      <c r="D7" s="68">
        <v>24042</v>
      </c>
      <c r="E7" s="55"/>
      <c r="F7" s="55"/>
      <c r="G7" s="50"/>
      <c r="H7" s="50"/>
      <c r="I7" s="39" t="s">
        <v>34</v>
      </c>
      <c r="J7" s="44"/>
    </row>
    <row r="8" spans="2:10" s="21" customFormat="1" ht="28.8" x14ac:dyDescent="0.3">
      <c r="B8" s="30" t="s">
        <v>16</v>
      </c>
      <c r="C8" s="68">
        <v>13500</v>
      </c>
      <c r="D8" s="68">
        <v>13600</v>
      </c>
      <c r="E8" s="50">
        <f>D8-C8</f>
        <v>100</v>
      </c>
      <c r="F8" s="49">
        <f>IF(AND(C8=0,D8=0),0,IF(C8=0,1,IF(D8=0,-1,(D8-C8)/C8)))</f>
        <v>7.4074074074074077E-3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17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3">
      <c r="B9" s="30" t="s">
        <v>18</v>
      </c>
      <c r="C9" s="68">
        <v>5257</v>
      </c>
      <c r="D9" s="68">
        <v>6963</v>
      </c>
      <c r="E9" s="50">
        <f t="shared" ref="E9:E12" si="0">D9-C9</f>
        <v>1706</v>
      </c>
      <c r="F9" s="49">
        <f t="shared" ref="F9:F12" si="1">IF(AND(C9=0,D9=0),0,IF(C9=0,1,IF(D9=0,-1,(D9-C9)/C9)))</f>
        <v>0.32451968803500097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19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31" t="s">
        <v>20</v>
      </c>
      <c r="C10" s="68">
        <v>5457</v>
      </c>
      <c r="D10" s="68">
        <v>6698</v>
      </c>
      <c r="E10" s="50">
        <f t="shared" si="0"/>
        <v>1241</v>
      </c>
      <c r="F10" s="49">
        <f t="shared" si="1"/>
        <v>0.22741433021806853</v>
      </c>
      <c r="G10" s="34" t="str">
        <f t="shared" si="2"/>
        <v>No</v>
      </c>
      <c r="H10" s="34" t="str">
        <f t="shared" si="3"/>
        <v>Yes</v>
      </c>
      <c r="I10" s="39" t="s">
        <v>21</v>
      </c>
      <c r="J10" s="46" t="str">
        <f t="shared" ref="J10:J12" si="4">IF(ISBLANK(C10),"Enter figures",IF(G10="Yes","Please explain within the relevant tab",IF(H10="Yes","Please explain within the relevant tab","No explanation required")))</f>
        <v>Please explain within the relevant tab</v>
      </c>
    </row>
    <row r="11" spans="2:10" ht="28.8" x14ac:dyDescent="0.3">
      <c r="B11" s="31" t="s">
        <v>22</v>
      </c>
      <c r="C11" s="68">
        <v>0</v>
      </c>
      <c r="D11" s="68">
        <v>0</v>
      </c>
      <c r="E11" s="50"/>
      <c r="F11" s="49"/>
      <c r="G11" s="34" t="str">
        <f t="shared" si="2"/>
        <v>No</v>
      </c>
      <c r="H11" s="34" t="str">
        <f t="shared" si="3"/>
        <v>No</v>
      </c>
      <c r="I11" s="39" t="s">
        <v>23</v>
      </c>
      <c r="J11" s="46" t="str">
        <f t="shared" si="4"/>
        <v>No explanation required</v>
      </c>
    </row>
    <row r="12" spans="2:10" ht="28.8" x14ac:dyDescent="0.3">
      <c r="B12" s="31" t="s">
        <v>24</v>
      </c>
      <c r="C12" s="68">
        <v>11519</v>
      </c>
      <c r="D12" s="68">
        <v>13456</v>
      </c>
      <c r="E12" s="50">
        <f t="shared" si="0"/>
        <v>1937</v>
      </c>
      <c r="F12" s="49">
        <f t="shared" si="1"/>
        <v>0.16815695806927686</v>
      </c>
      <c r="G12" s="34" t="str">
        <f t="shared" si="2"/>
        <v>No</v>
      </c>
      <c r="H12" s="34" t="str">
        <f t="shared" si="3"/>
        <v>Yes</v>
      </c>
      <c r="I12" s="39" t="s">
        <v>25</v>
      </c>
      <c r="J12" s="46" t="str">
        <f t="shared" si="4"/>
        <v>Please explain within the relevant tab</v>
      </c>
    </row>
    <row r="13" spans="2:10" ht="38.25" customHeight="1" thickBot="1" x14ac:dyDescent="0.35">
      <c r="B13" s="32" t="s">
        <v>26</v>
      </c>
      <c r="C13" s="69">
        <v>24041</v>
      </c>
      <c r="D13" s="69">
        <v>24350</v>
      </c>
      <c r="E13" s="56"/>
      <c r="F13" s="56"/>
      <c r="G13" s="51"/>
      <c r="H13" s="51"/>
      <c r="I13" s="40" t="s">
        <v>27</v>
      </c>
      <c r="J13" s="46" t="s">
        <v>58</v>
      </c>
    </row>
    <row r="14" spans="2:10" ht="15" thickBot="1" x14ac:dyDescent="0.35">
      <c r="B14" s="23"/>
      <c r="C14" s="52" t="s">
        <v>50</v>
      </c>
      <c r="D14" s="52" t="s">
        <v>50</v>
      </c>
      <c r="E14" s="52"/>
      <c r="F14" s="52"/>
      <c r="G14" s="52"/>
      <c r="H14" s="52"/>
      <c r="I14" s="25"/>
      <c r="J14" s="46"/>
    </row>
    <row r="15" spans="2:10" ht="28.8" x14ac:dyDescent="0.3">
      <c r="B15" s="33" t="s">
        <v>28</v>
      </c>
      <c r="C15" s="70">
        <v>24042</v>
      </c>
      <c r="D15" s="70">
        <v>24350</v>
      </c>
      <c r="E15" s="54"/>
      <c r="F15" s="57"/>
      <c r="G15" s="53"/>
      <c r="H15" s="53"/>
      <c r="I15" s="41" t="s">
        <v>29</v>
      </c>
      <c r="J15" s="45"/>
    </row>
    <row r="16" spans="2:10" ht="28.8" x14ac:dyDescent="0.3">
      <c r="B16" s="31" t="s">
        <v>30</v>
      </c>
      <c r="C16" s="68">
        <v>29386</v>
      </c>
      <c r="D16" s="68">
        <v>30299</v>
      </c>
      <c r="E16" s="50">
        <f>D16-C16</f>
        <v>913</v>
      </c>
      <c r="F16" s="49">
        <f t="shared" ref="F16:F17" si="5">IF(AND(C16=0,D16=0),0,IF(C16=0,1,IF(D16=0,-1,(D16-C16)/C16)))</f>
        <v>3.1069216633771185E-2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31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29.4" thickBot="1" x14ac:dyDescent="0.35">
      <c r="B17" s="32" t="s">
        <v>32</v>
      </c>
      <c r="C17" s="71"/>
      <c r="D17" s="71"/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33</v>
      </c>
      <c r="J17" s="46" t="str">
        <f t="shared" si="8"/>
        <v>Enter figures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6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D26" sqref="D26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2:6" x14ac:dyDescent="0.3">
      <c r="B1" s="15" t="s">
        <v>2</v>
      </c>
    </row>
    <row r="3" spans="2:6" x14ac:dyDescent="0.3">
      <c r="B3" s="8"/>
    </row>
    <row r="4" spans="2:6" x14ac:dyDescent="0.3">
      <c r="B4" t="s">
        <v>51</v>
      </c>
      <c r="C4" s="36">
        <f>'Accounting Statement'!C8</f>
        <v>13500</v>
      </c>
      <c r="D4" t="s">
        <v>64</v>
      </c>
      <c r="E4" s="36">
        <f>'Accounting Statement'!D8</f>
        <v>13600</v>
      </c>
    </row>
    <row r="6" spans="2:6" x14ac:dyDescent="0.3">
      <c r="D6" t="s">
        <v>3</v>
      </c>
      <c r="E6" s="1">
        <f>E4-C4</f>
        <v>100</v>
      </c>
    </row>
    <row r="7" spans="2:6" x14ac:dyDescent="0.3">
      <c r="D7" t="s">
        <v>37</v>
      </c>
      <c r="E7" s="6">
        <f>IF(AND(C4=0,E4=0),0,IF(C4=0,1,IF(E4=0,-1,(E4-C4)/C4)))</f>
        <v>7.4074074074074077E-3</v>
      </c>
      <c r="F7" t="str">
        <f>IF(E7&lt;-0.15,"yes explain",IF(E7&gt;0.15,"Yes explain","No explanation required"))</f>
        <v>No explanation required</v>
      </c>
    </row>
    <row r="9" spans="2:6" x14ac:dyDescent="0.3">
      <c r="B9" s="8" t="s">
        <v>5</v>
      </c>
    </row>
    <row r="10" spans="2:6" x14ac:dyDescent="0.3">
      <c r="B10" s="8"/>
    </row>
    <row r="11" spans="2:6" s="3" customFormat="1" ht="27.6" x14ac:dyDescent="0.3">
      <c r="B11" s="4" t="s">
        <v>52</v>
      </c>
      <c r="C11" s="4" t="s">
        <v>65</v>
      </c>
      <c r="D11" s="5" t="s">
        <v>3</v>
      </c>
      <c r="E11" s="102" t="s">
        <v>1</v>
      </c>
      <c r="F11" s="103"/>
    </row>
    <row r="12" spans="2:6" s="11" customFormat="1" x14ac:dyDescent="0.3">
      <c r="B12" s="12"/>
      <c r="C12" s="12"/>
      <c r="D12" s="13">
        <f t="shared" ref="D12:D25" si="0">C12-B12</f>
        <v>0</v>
      </c>
      <c r="E12" s="99"/>
      <c r="F12" s="100"/>
    </row>
    <row r="13" spans="2:6" s="11" customFormat="1" x14ac:dyDescent="0.3">
      <c r="B13" s="12"/>
      <c r="C13" s="12"/>
      <c r="D13" s="13">
        <f t="shared" si="0"/>
        <v>0</v>
      </c>
      <c r="E13" s="99"/>
      <c r="F13" s="100"/>
    </row>
    <row r="14" spans="2:6" s="11" customFormat="1" x14ac:dyDescent="0.3">
      <c r="B14" s="12"/>
      <c r="C14" s="12"/>
      <c r="D14" s="13">
        <f t="shared" si="0"/>
        <v>0</v>
      </c>
      <c r="E14" s="99"/>
      <c r="F14" s="100"/>
    </row>
    <row r="15" spans="2:6" s="11" customFormat="1" x14ac:dyDescent="0.3">
      <c r="B15" s="12"/>
      <c r="C15" s="12"/>
      <c r="D15" s="13">
        <f t="shared" si="0"/>
        <v>0</v>
      </c>
      <c r="E15" s="99"/>
      <c r="F15" s="100"/>
    </row>
    <row r="16" spans="2:6" s="11" customFormat="1" x14ac:dyDescent="0.3">
      <c r="B16" s="12"/>
      <c r="C16" s="12"/>
      <c r="D16" s="13">
        <f t="shared" si="0"/>
        <v>0</v>
      </c>
      <c r="E16" s="99"/>
      <c r="F16" s="100"/>
    </row>
    <row r="17" spans="1:8" s="11" customFormat="1" x14ac:dyDescent="0.3">
      <c r="B17" s="12"/>
      <c r="C17" s="12"/>
      <c r="D17" s="13">
        <f t="shared" si="0"/>
        <v>0</v>
      </c>
      <c r="E17" s="99"/>
      <c r="F17" s="100"/>
    </row>
    <row r="18" spans="1:8" s="11" customFormat="1" x14ac:dyDescent="0.3">
      <c r="B18" s="12"/>
      <c r="C18" s="12"/>
      <c r="D18" s="13">
        <f t="shared" si="0"/>
        <v>0</v>
      </c>
      <c r="E18" s="99"/>
      <c r="F18" s="100"/>
    </row>
    <row r="19" spans="1:8" s="11" customFormat="1" x14ac:dyDescent="0.3">
      <c r="B19" s="12"/>
      <c r="C19" s="12"/>
      <c r="D19" s="13">
        <f t="shared" si="0"/>
        <v>0</v>
      </c>
      <c r="E19" s="99"/>
      <c r="F19" s="100"/>
    </row>
    <row r="20" spans="1:8" s="11" customFormat="1" x14ac:dyDescent="0.3">
      <c r="B20" s="12"/>
      <c r="C20" s="12"/>
      <c r="D20" s="13">
        <f t="shared" si="0"/>
        <v>0</v>
      </c>
      <c r="E20" s="99"/>
      <c r="F20" s="100"/>
    </row>
    <row r="21" spans="1:8" s="11" customFormat="1" x14ac:dyDescent="0.3">
      <c r="B21" s="12"/>
      <c r="C21" s="12"/>
      <c r="D21" s="13">
        <f t="shared" si="0"/>
        <v>0</v>
      </c>
      <c r="E21" s="99"/>
      <c r="F21" s="100"/>
    </row>
    <row r="22" spans="1:8" s="11" customFormat="1" x14ac:dyDescent="0.3">
      <c r="B22" s="12"/>
      <c r="C22" s="12"/>
      <c r="D22" s="13">
        <f t="shared" si="0"/>
        <v>0</v>
      </c>
      <c r="E22" s="99"/>
      <c r="F22" s="100"/>
    </row>
    <row r="23" spans="1:8" s="11" customFormat="1" x14ac:dyDescent="0.3">
      <c r="B23" s="12"/>
      <c r="C23" s="12"/>
      <c r="D23" s="13">
        <f t="shared" si="0"/>
        <v>0</v>
      </c>
      <c r="E23" s="99"/>
      <c r="F23" s="100"/>
    </row>
    <row r="24" spans="1:8" s="11" customFormat="1" x14ac:dyDescent="0.3">
      <c r="B24" s="12"/>
      <c r="C24" s="12"/>
      <c r="D24" s="13">
        <f t="shared" si="0"/>
        <v>0</v>
      </c>
      <c r="E24" s="99"/>
      <c r="F24" s="100"/>
    </row>
    <row r="25" spans="1:8" s="11" customFormat="1" x14ac:dyDescent="0.3">
      <c r="B25" s="12"/>
      <c r="C25" s="12"/>
      <c r="D25" s="13">
        <f t="shared" si="0"/>
        <v>0</v>
      </c>
      <c r="E25" s="99"/>
      <c r="F25" s="100"/>
    </row>
    <row r="26" spans="1:8" x14ac:dyDescent="0.3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101"/>
      <c r="F26" s="100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4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topLeftCell="A5" workbookViewId="0">
      <selection activeCell="E27" sqref="E27:F27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8" x14ac:dyDescent="0.3">
      <c r="B1" s="15" t="s">
        <v>6</v>
      </c>
    </row>
    <row r="3" spans="1:8" x14ac:dyDescent="0.3">
      <c r="B3" s="8"/>
    </row>
    <row r="4" spans="1:8" x14ac:dyDescent="0.3">
      <c r="B4" t="s">
        <v>51</v>
      </c>
      <c r="C4" s="36">
        <f>'Accounting Statement'!C9</f>
        <v>5257</v>
      </c>
      <c r="D4" t="s">
        <v>64</v>
      </c>
      <c r="E4" s="36">
        <f>'Accounting Statement'!D9</f>
        <v>6963</v>
      </c>
    </row>
    <row r="6" spans="1:8" x14ac:dyDescent="0.3">
      <c r="D6" t="s">
        <v>3</v>
      </c>
      <c r="E6" s="1">
        <f>E4-C4</f>
        <v>1706</v>
      </c>
    </row>
    <row r="7" spans="1:8" x14ac:dyDescent="0.3">
      <c r="D7" t="s">
        <v>37</v>
      </c>
      <c r="E7" s="6">
        <f>IF(AND(C4=0,E4=0),0,IF(C4=0,1,IF(E4=0,-1,(E4-C4)/C4)))</f>
        <v>0.32451968803500097</v>
      </c>
      <c r="F7" t="str">
        <f>IF(E7&lt;-0.15,"yes explain",IF(E7&gt;0.15,"Yes explain","No explanation required"))</f>
        <v>Yes explain</v>
      </c>
    </row>
    <row r="9" spans="1:8" x14ac:dyDescent="0.3">
      <c r="B9" s="8" t="s">
        <v>5</v>
      </c>
    </row>
    <row r="10" spans="1:8" x14ac:dyDescent="0.3">
      <c r="B10" s="76" t="s">
        <v>38</v>
      </c>
      <c r="H10">
        <f>E6-D30</f>
        <v>-0.34000000000014552</v>
      </c>
    </row>
    <row r="11" spans="1:8" x14ac:dyDescent="0.3">
      <c r="B11" s="76" t="s">
        <v>53</v>
      </c>
    </row>
    <row r="12" spans="1:8" x14ac:dyDescent="0.3">
      <c r="B12" s="76"/>
    </row>
    <row r="13" spans="1:8" x14ac:dyDescent="0.3">
      <c r="B13" s="8"/>
    </row>
    <row r="14" spans="1:8" s="3" customFormat="1" ht="27.6" x14ac:dyDescent="0.3">
      <c r="B14" s="4" t="s">
        <v>52</v>
      </c>
      <c r="C14" s="4" t="s">
        <v>65</v>
      </c>
      <c r="D14" s="5" t="s">
        <v>3</v>
      </c>
      <c r="E14" s="102" t="s">
        <v>1</v>
      </c>
      <c r="F14" s="103"/>
    </row>
    <row r="15" spans="1:8" s="17" customFormat="1" x14ac:dyDescent="0.3">
      <c r="A15" s="16"/>
      <c r="B15" s="13">
        <v>3331.66</v>
      </c>
      <c r="C15" s="13">
        <v>0</v>
      </c>
      <c r="D15" s="74">
        <f>C15-B15</f>
        <v>-3331.66</v>
      </c>
      <c r="E15" s="99" t="s">
        <v>66</v>
      </c>
      <c r="F15" s="104"/>
      <c r="G15" s="16"/>
    </row>
    <row r="16" spans="1:8" s="11" customFormat="1" x14ac:dyDescent="0.3">
      <c r="B16" s="12">
        <v>0</v>
      </c>
      <c r="C16" s="77">
        <v>5000</v>
      </c>
      <c r="D16" s="74">
        <f t="shared" ref="D16:D29" si="0">C16-B16</f>
        <v>5000</v>
      </c>
      <c r="E16" s="99" t="s">
        <v>67</v>
      </c>
      <c r="F16" s="100"/>
    </row>
    <row r="17" spans="1:8" s="11" customFormat="1" x14ac:dyDescent="0.3">
      <c r="B17" s="12">
        <v>410</v>
      </c>
      <c r="C17" s="12">
        <v>430</v>
      </c>
      <c r="D17" s="74">
        <f t="shared" si="0"/>
        <v>20</v>
      </c>
      <c r="E17" s="99" t="s">
        <v>74</v>
      </c>
      <c r="F17" s="100"/>
    </row>
    <row r="18" spans="1:8" s="11" customFormat="1" x14ac:dyDescent="0.3">
      <c r="B18" s="12">
        <v>1415</v>
      </c>
      <c r="C18" s="12">
        <v>196</v>
      </c>
      <c r="D18" s="74">
        <f t="shared" si="0"/>
        <v>-1219</v>
      </c>
      <c r="E18" s="99" t="s">
        <v>76</v>
      </c>
      <c r="F18" s="100"/>
    </row>
    <row r="19" spans="1:8" s="11" customFormat="1" x14ac:dyDescent="0.3">
      <c r="B19" s="12">
        <v>0</v>
      </c>
      <c r="C19" s="12">
        <v>597</v>
      </c>
      <c r="D19" s="74">
        <f t="shared" si="0"/>
        <v>597</v>
      </c>
      <c r="E19" s="99" t="s">
        <v>75</v>
      </c>
      <c r="F19" s="100"/>
    </row>
    <row r="20" spans="1:8" s="11" customFormat="1" x14ac:dyDescent="0.3">
      <c r="B20" s="12">
        <v>0</v>
      </c>
      <c r="C20" s="12">
        <v>450</v>
      </c>
      <c r="D20" s="74">
        <f t="shared" si="0"/>
        <v>450</v>
      </c>
      <c r="E20" s="99" t="s">
        <v>77</v>
      </c>
      <c r="F20" s="100"/>
    </row>
    <row r="21" spans="1:8" s="11" customFormat="1" x14ac:dyDescent="0.3">
      <c r="B21" s="12">
        <v>0</v>
      </c>
      <c r="C21" s="12">
        <v>90</v>
      </c>
      <c r="D21" s="74">
        <f t="shared" si="0"/>
        <v>90</v>
      </c>
      <c r="E21" s="99" t="s">
        <v>79</v>
      </c>
      <c r="F21" s="100"/>
    </row>
    <row r="22" spans="1:8" s="11" customFormat="1" x14ac:dyDescent="0.3">
      <c r="B22" s="12">
        <v>0</v>
      </c>
      <c r="C22" s="12">
        <v>100</v>
      </c>
      <c r="D22" s="74">
        <f t="shared" si="0"/>
        <v>100</v>
      </c>
      <c r="E22" s="99" t="s">
        <v>78</v>
      </c>
      <c r="F22" s="100"/>
    </row>
    <row r="23" spans="1:8" s="11" customFormat="1" x14ac:dyDescent="0.3">
      <c r="B23" s="12"/>
      <c r="C23" s="12"/>
      <c r="D23" s="74">
        <f t="shared" si="0"/>
        <v>0</v>
      </c>
      <c r="E23" s="99"/>
      <c r="F23" s="100"/>
    </row>
    <row r="24" spans="1:8" s="11" customFormat="1" x14ac:dyDescent="0.3">
      <c r="B24" s="12"/>
      <c r="C24" s="12"/>
      <c r="D24" s="74">
        <f t="shared" si="0"/>
        <v>0</v>
      </c>
      <c r="E24" s="99"/>
      <c r="F24" s="100"/>
    </row>
    <row r="25" spans="1:8" s="11" customFormat="1" x14ac:dyDescent="0.3">
      <c r="B25" s="12"/>
      <c r="C25" s="12"/>
      <c r="D25" s="74">
        <f t="shared" si="0"/>
        <v>0</v>
      </c>
      <c r="E25" s="99"/>
      <c r="F25" s="100"/>
    </row>
    <row r="26" spans="1:8" s="11" customFormat="1" x14ac:dyDescent="0.3">
      <c r="B26" s="12"/>
      <c r="C26" s="12"/>
      <c r="D26" s="74">
        <f t="shared" si="0"/>
        <v>0</v>
      </c>
      <c r="E26" s="99"/>
      <c r="F26" s="100"/>
    </row>
    <row r="27" spans="1:8" s="11" customFormat="1" x14ac:dyDescent="0.3">
      <c r="B27" s="12"/>
      <c r="C27" s="12"/>
      <c r="D27" s="74">
        <f t="shared" si="0"/>
        <v>0</v>
      </c>
      <c r="E27" s="99"/>
      <c r="F27" s="100"/>
    </row>
    <row r="28" spans="1:8" s="11" customFormat="1" x14ac:dyDescent="0.3">
      <c r="B28" s="12"/>
      <c r="C28" s="12"/>
      <c r="D28" s="74">
        <f t="shared" si="0"/>
        <v>0</v>
      </c>
      <c r="E28" s="99"/>
      <c r="F28" s="100"/>
    </row>
    <row r="29" spans="1:8" s="11" customFormat="1" x14ac:dyDescent="0.3">
      <c r="B29" s="12"/>
      <c r="C29" s="12"/>
      <c r="D29" s="74">
        <f t="shared" si="0"/>
        <v>0</v>
      </c>
      <c r="E29" s="99"/>
      <c r="F29" s="100"/>
    </row>
    <row r="30" spans="1:8" x14ac:dyDescent="0.3">
      <c r="A30" s="9" t="s">
        <v>0</v>
      </c>
      <c r="B30" s="10">
        <f>SUM(B15:B29)</f>
        <v>5156.66</v>
      </c>
      <c r="C30" s="10">
        <f>SUM(C15:C29)</f>
        <v>6863</v>
      </c>
      <c r="D30" s="75">
        <f>SUM(D15:D29)</f>
        <v>1706.3400000000001</v>
      </c>
      <c r="E30" s="101"/>
      <c r="F30" s="100"/>
      <c r="G30" s="7"/>
    </row>
    <row r="31" spans="1:8" x14ac:dyDescent="0.3">
      <c r="H31" s="2"/>
    </row>
    <row r="32" spans="1:8" x14ac:dyDescent="0.3">
      <c r="F32" s="7"/>
    </row>
    <row r="33" spans="1:1" x14ac:dyDescent="0.3">
      <c r="A33" s="14" t="s">
        <v>4</v>
      </c>
    </row>
  </sheetData>
  <mergeCells count="17"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29:F29"/>
    <mergeCell ref="E30:F3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topLeftCell="A6" workbookViewId="0">
      <selection activeCell="E14" sqref="E14:F1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76.5546875" bestFit="1" customWidth="1"/>
    <col min="6" max="6" width="14.6640625" customWidth="1"/>
  </cols>
  <sheetData>
    <row r="1" spans="1:7" x14ac:dyDescent="0.3">
      <c r="B1" s="15" t="s">
        <v>7</v>
      </c>
    </row>
    <row r="3" spans="1:7" x14ac:dyDescent="0.3">
      <c r="B3" s="8"/>
    </row>
    <row r="4" spans="1:7" x14ac:dyDescent="0.3">
      <c r="B4" t="s">
        <v>51</v>
      </c>
      <c r="C4" s="36">
        <f>'Accounting Statement'!C10</f>
        <v>5457</v>
      </c>
      <c r="D4" t="s">
        <v>64</v>
      </c>
      <c r="E4" s="36">
        <f>'Accounting Statement'!D10</f>
        <v>6698</v>
      </c>
    </row>
    <row r="6" spans="1:7" x14ac:dyDescent="0.3">
      <c r="D6" t="s">
        <v>3</v>
      </c>
      <c r="E6" s="1">
        <f>E4-C4</f>
        <v>1241</v>
      </c>
    </row>
    <row r="7" spans="1:7" x14ac:dyDescent="0.3">
      <c r="D7" t="s">
        <v>37</v>
      </c>
      <c r="E7" s="6">
        <f>IF(AND(C4=0,E4=0),0,IF(C4=0,1,IF(E4=0,-1,(E4-C4)/C4)))</f>
        <v>0.22741433021806853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5</v>
      </c>
    </row>
    <row r="10" spans="1:7" x14ac:dyDescent="0.3">
      <c r="B10" s="76" t="s">
        <v>62</v>
      </c>
    </row>
    <row r="11" spans="1:7" x14ac:dyDescent="0.3">
      <c r="B11" s="8"/>
    </row>
    <row r="12" spans="1:7" s="3" customFormat="1" ht="27.6" x14ac:dyDescent="0.3">
      <c r="B12" s="4" t="s">
        <v>52</v>
      </c>
      <c r="C12" s="4" t="s">
        <v>65</v>
      </c>
      <c r="D12" s="5" t="s">
        <v>3</v>
      </c>
      <c r="E12" s="102" t="s">
        <v>1</v>
      </c>
      <c r="F12" s="103"/>
    </row>
    <row r="13" spans="1:7" s="17" customFormat="1" x14ac:dyDescent="0.3">
      <c r="A13" s="16"/>
      <c r="B13" s="77">
        <v>5457</v>
      </c>
      <c r="C13" s="77">
        <v>5913</v>
      </c>
      <c r="D13" s="77">
        <f>C13-B13</f>
        <v>456</v>
      </c>
      <c r="E13" s="11" t="s">
        <v>87</v>
      </c>
      <c r="F13" s="78"/>
      <c r="G13" s="16"/>
    </row>
    <row r="14" spans="1:7" s="11" customFormat="1" x14ac:dyDescent="0.3">
      <c r="B14" s="77">
        <v>5913</v>
      </c>
      <c r="C14" s="77">
        <v>6698</v>
      </c>
      <c r="D14" s="13">
        <f t="shared" ref="D14:D27" si="0">C14-B14</f>
        <v>785</v>
      </c>
      <c r="E14" s="99" t="s">
        <v>88</v>
      </c>
      <c r="F14" s="100"/>
    </row>
    <row r="15" spans="1:7" s="11" customFormat="1" x14ac:dyDescent="0.3">
      <c r="B15" s="12"/>
      <c r="C15" s="12"/>
      <c r="D15" s="13">
        <f t="shared" si="0"/>
        <v>0</v>
      </c>
      <c r="E15" s="99"/>
      <c r="F15" s="100"/>
    </row>
    <row r="16" spans="1:7" s="11" customFormat="1" x14ac:dyDescent="0.3">
      <c r="B16" s="12"/>
      <c r="C16" s="12"/>
      <c r="D16" s="13">
        <f t="shared" si="0"/>
        <v>0</v>
      </c>
      <c r="E16" s="99"/>
      <c r="F16" s="100"/>
    </row>
    <row r="17" spans="1:8" s="11" customFormat="1" x14ac:dyDescent="0.3">
      <c r="B17" s="12"/>
      <c r="C17" s="12"/>
      <c r="D17" s="13">
        <f t="shared" si="0"/>
        <v>0</v>
      </c>
      <c r="E17" s="99"/>
      <c r="F17" s="100"/>
    </row>
    <row r="18" spans="1:8" s="11" customFormat="1" x14ac:dyDescent="0.3">
      <c r="B18" s="12"/>
      <c r="C18" s="12"/>
      <c r="D18" s="13">
        <f t="shared" si="0"/>
        <v>0</v>
      </c>
      <c r="E18" s="99"/>
      <c r="F18" s="100"/>
    </row>
    <row r="19" spans="1:8" s="11" customFormat="1" x14ac:dyDescent="0.3">
      <c r="B19" s="12"/>
      <c r="C19" s="12"/>
      <c r="D19" s="13">
        <f t="shared" si="0"/>
        <v>0</v>
      </c>
      <c r="E19" s="99"/>
      <c r="F19" s="100"/>
    </row>
    <row r="20" spans="1:8" s="11" customFormat="1" x14ac:dyDescent="0.3">
      <c r="B20" s="12"/>
      <c r="C20" s="12"/>
      <c r="D20" s="13">
        <f t="shared" si="0"/>
        <v>0</v>
      </c>
      <c r="E20" s="99"/>
      <c r="F20" s="100"/>
    </row>
    <row r="21" spans="1:8" s="11" customFormat="1" x14ac:dyDescent="0.3">
      <c r="B21" s="12"/>
      <c r="C21" s="12"/>
      <c r="D21" s="13">
        <f t="shared" si="0"/>
        <v>0</v>
      </c>
      <c r="E21" s="99"/>
      <c r="F21" s="100"/>
    </row>
    <row r="22" spans="1:8" s="11" customFormat="1" x14ac:dyDescent="0.3">
      <c r="B22" s="12"/>
      <c r="C22" s="12"/>
      <c r="D22" s="13">
        <f t="shared" si="0"/>
        <v>0</v>
      </c>
      <c r="E22" s="99"/>
      <c r="F22" s="100"/>
    </row>
    <row r="23" spans="1:8" s="11" customFormat="1" x14ac:dyDescent="0.3">
      <c r="B23" s="12"/>
      <c r="C23" s="12"/>
      <c r="D23" s="13">
        <f t="shared" si="0"/>
        <v>0</v>
      </c>
      <c r="E23" s="99"/>
      <c r="F23" s="104"/>
    </row>
    <row r="24" spans="1:8" s="11" customFormat="1" x14ac:dyDescent="0.3">
      <c r="B24" s="12"/>
      <c r="C24" s="12"/>
      <c r="D24" s="13">
        <f t="shared" si="0"/>
        <v>0</v>
      </c>
      <c r="E24" s="99"/>
      <c r="F24" s="100"/>
    </row>
    <row r="25" spans="1:8" s="11" customFormat="1" x14ac:dyDescent="0.3">
      <c r="B25" s="12"/>
      <c r="C25" s="12"/>
      <c r="D25" s="13">
        <f t="shared" si="0"/>
        <v>0</v>
      </c>
      <c r="E25" s="99"/>
      <c r="F25" s="100"/>
    </row>
    <row r="26" spans="1:8" s="11" customFormat="1" x14ac:dyDescent="0.3">
      <c r="B26" s="12"/>
      <c r="C26" s="12"/>
      <c r="D26" s="13">
        <f t="shared" si="0"/>
        <v>0</v>
      </c>
      <c r="E26" s="99"/>
      <c r="F26" s="100"/>
    </row>
    <row r="27" spans="1:8" s="11" customFormat="1" x14ac:dyDescent="0.3">
      <c r="B27" s="12"/>
      <c r="C27" s="12"/>
      <c r="D27" s="13">
        <f t="shared" si="0"/>
        <v>0</v>
      </c>
      <c r="E27" s="99"/>
      <c r="F27" s="100"/>
    </row>
    <row r="28" spans="1:8" x14ac:dyDescent="0.3">
      <c r="A28" s="9" t="s">
        <v>0</v>
      </c>
      <c r="B28" s="10">
        <f>SUM(B13:B27)</f>
        <v>11370</v>
      </c>
      <c r="C28" s="10">
        <f>SUM(C13:C27)</f>
        <v>12611</v>
      </c>
      <c r="D28" s="10">
        <f>SUM(D13:D27)</f>
        <v>1241</v>
      </c>
      <c r="E28" s="101"/>
      <c r="F28" s="100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4</v>
      </c>
    </row>
  </sheetData>
  <mergeCells count="16">
    <mergeCell ref="E12:F12"/>
    <mergeCell ref="E23:F2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C4" sqref="C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8</v>
      </c>
    </row>
    <row r="3" spans="1:7" x14ac:dyDescent="0.3">
      <c r="B3" s="8"/>
    </row>
    <row r="4" spans="1:7" x14ac:dyDescent="0.3">
      <c r="B4" t="s">
        <v>51</v>
      </c>
      <c r="C4" s="36">
        <f>'Accounting Statement'!C11</f>
        <v>0</v>
      </c>
      <c r="D4" t="s">
        <v>64</v>
      </c>
      <c r="E4" s="36">
        <f>'Accounting Statement'!D11</f>
        <v>0</v>
      </c>
    </row>
    <row r="6" spans="1:7" x14ac:dyDescent="0.3">
      <c r="D6" t="s">
        <v>3</v>
      </c>
      <c r="E6" s="1">
        <f>E4-C4</f>
        <v>0</v>
      </c>
    </row>
    <row r="7" spans="1:7" x14ac:dyDescent="0.3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5</v>
      </c>
    </row>
    <row r="10" spans="1:7" x14ac:dyDescent="0.3">
      <c r="B10" s="8"/>
    </row>
    <row r="11" spans="1:7" s="3" customFormat="1" ht="27.6" x14ac:dyDescent="0.3">
      <c r="B11" s="4" t="s">
        <v>52</v>
      </c>
      <c r="C11" s="4" t="s">
        <v>65</v>
      </c>
      <c r="D11" s="5" t="s">
        <v>3</v>
      </c>
      <c r="E11" s="102" t="s">
        <v>1</v>
      </c>
      <c r="F11" s="103"/>
    </row>
    <row r="12" spans="1:7" s="17" customFormat="1" x14ac:dyDescent="0.3">
      <c r="A12" s="16"/>
      <c r="B12" s="13"/>
      <c r="C12" s="13"/>
      <c r="D12" s="13">
        <f>C12-B12</f>
        <v>0</v>
      </c>
      <c r="E12" s="105"/>
      <c r="F12" s="106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99"/>
      <c r="F13" s="100"/>
    </row>
    <row r="14" spans="1:7" s="11" customFormat="1" x14ac:dyDescent="0.3">
      <c r="B14" s="12"/>
      <c r="C14" s="12"/>
      <c r="D14" s="13">
        <f t="shared" si="0"/>
        <v>0</v>
      </c>
      <c r="E14" s="99"/>
      <c r="F14" s="100"/>
    </row>
    <row r="15" spans="1:7" s="11" customFormat="1" x14ac:dyDescent="0.3">
      <c r="B15" s="12"/>
      <c r="C15" s="12"/>
      <c r="D15" s="13">
        <f t="shared" si="0"/>
        <v>0</v>
      </c>
      <c r="E15" s="99"/>
      <c r="F15" s="100"/>
    </row>
    <row r="16" spans="1:7" s="11" customFormat="1" x14ac:dyDescent="0.3">
      <c r="B16" s="12"/>
      <c r="C16" s="12"/>
      <c r="D16" s="13">
        <f t="shared" si="0"/>
        <v>0</v>
      </c>
      <c r="E16" s="99"/>
      <c r="F16" s="100"/>
    </row>
    <row r="17" spans="1:8" s="11" customFormat="1" x14ac:dyDescent="0.3">
      <c r="B17" s="12"/>
      <c r="C17" s="12"/>
      <c r="D17" s="13">
        <f t="shared" si="0"/>
        <v>0</v>
      </c>
      <c r="E17" s="99"/>
      <c r="F17" s="100"/>
    </row>
    <row r="18" spans="1:8" s="11" customFormat="1" x14ac:dyDescent="0.3">
      <c r="B18" s="12"/>
      <c r="C18" s="12"/>
      <c r="D18" s="13">
        <f t="shared" si="0"/>
        <v>0</v>
      </c>
      <c r="E18" s="99"/>
      <c r="F18" s="100"/>
    </row>
    <row r="19" spans="1:8" s="11" customFormat="1" x14ac:dyDescent="0.3">
      <c r="B19" s="12"/>
      <c r="C19" s="12"/>
      <c r="D19" s="13">
        <f t="shared" si="0"/>
        <v>0</v>
      </c>
      <c r="E19" s="99"/>
      <c r="F19" s="100"/>
    </row>
    <row r="20" spans="1:8" s="11" customFormat="1" x14ac:dyDescent="0.3">
      <c r="B20" s="12"/>
      <c r="C20" s="12"/>
      <c r="D20" s="13">
        <f t="shared" si="0"/>
        <v>0</v>
      </c>
      <c r="E20" s="99"/>
      <c r="F20" s="100"/>
    </row>
    <row r="21" spans="1:8" s="11" customFormat="1" x14ac:dyDescent="0.3">
      <c r="B21" s="12"/>
      <c r="C21" s="12"/>
      <c r="D21" s="13">
        <f t="shared" si="0"/>
        <v>0</v>
      </c>
      <c r="E21" s="99"/>
      <c r="F21" s="100"/>
    </row>
    <row r="22" spans="1:8" s="11" customFormat="1" x14ac:dyDescent="0.3">
      <c r="B22" s="12"/>
      <c r="C22" s="12"/>
      <c r="D22" s="13">
        <f t="shared" si="0"/>
        <v>0</v>
      </c>
      <c r="E22" s="99"/>
      <c r="F22" s="100"/>
    </row>
    <row r="23" spans="1:8" s="11" customFormat="1" x14ac:dyDescent="0.3">
      <c r="B23" s="12"/>
      <c r="C23" s="12"/>
      <c r="D23" s="13">
        <f t="shared" si="0"/>
        <v>0</v>
      </c>
      <c r="E23" s="99"/>
      <c r="F23" s="100"/>
    </row>
    <row r="24" spans="1:8" s="11" customFormat="1" x14ac:dyDescent="0.3">
      <c r="B24" s="12"/>
      <c r="C24" s="12"/>
      <c r="D24" s="13">
        <f t="shared" si="0"/>
        <v>0</v>
      </c>
      <c r="E24" s="99"/>
      <c r="F24" s="100"/>
    </row>
    <row r="25" spans="1:8" s="11" customFormat="1" x14ac:dyDescent="0.3">
      <c r="B25" s="12"/>
      <c r="C25" s="12"/>
      <c r="D25" s="13">
        <f t="shared" si="0"/>
        <v>0</v>
      </c>
      <c r="E25" s="99"/>
      <c r="F25" s="100"/>
    </row>
    <row r="26" spans="1:8" s="11" customFormat="1" x14ac:dyDescent="0.3">
      <c r="B26" s="12"/>
      <c r="C26" s="12"/>
      <c r="D26" s="13">
        <f t="shared" si="0"/>
        <v>0</v>
      </c>
      <c r="E26" s="99"/>
      <c r="F26" s="100"/>
    </row>
    <row r="27" spans="1:8" x14ac:dyDescent="0.3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101"/>
      <c r="F27" s="100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4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topLeftCell="A5" workbookViewId="0">
      <selection activeCell="E24" sqref="E24:F2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0.33203125" customWidth="1"/>
  </cols>
  <sheetData>
    <row r="1" spans="1:8" x14ac:dyDescent="0.3">
      <c r="B1" s="15" t="s">
        <v>9</v>
      </c>
    </row>
    <row r="3" spans="1:8" x14ac:dyDescent="0.3">
      <c r="B3" s="8"/>
    </row>
    <row r="4" spans="1:8" x14ac:dyDescent="0.3">
      <c r="B4" t="s">
        <v>51</v>
      </c>
      <c r="C4" s="36">
        <f>'Accounting Statement'!C12</f>
        <v>11519</v>
      </c>
      <c r="D4" t="s">
        <v>64</v>
      </c>
      <c r="E4" s="36">
        <f>'Accounting Statement'!D12</f>
        <v>13456</v>
      </c>
    </row>
    <row r="6" spans="1:8" x14ac:dyDescent="0.3">
      <c r="D6" t="s">
        <v>3</v>
      </c>
      <c r="E6" s="1">
        <f>E4-C4</f>
        <v>1937</v>
      </c>
    </row>
    <row r="7" spans="1:8" x14ac:dyDescent="0.3">
      <c r="D7" t="s">
        <v>37</v>
      </c>
      <c r="E7" s="6">
        <f>IF(AND(C4=0,E4=0),0,IF(C4=0,1,IF(E4=0,-1,(E4-C4)/C4)))</f>
        <v>0.16815695806927686</v>
      </c>
      <c r="F7" t="str">
        <f>IF(E7&lt;-0.15,"yes explain",IF(E7&gt;0.15,"Yes explain","No explanation required"))</f>
        <v>Yes explain</v>
      </c>
    </row>
    <row r="9" spans="1:8" x14ac:dyDescent="0.3">
      <c r="B9" s="8" t="s">
        <v>5</v>
      </c>
    </row>
    <row r="10" spans="1:8" ht="15" x14ac:dyDescent="0.35">
      <c r="B10" s="18" t="s">
        <v>39</v>
      </c>
    </row>
    <row r="11" spans="1:8" x14ac:dyDescent="0.3">
      <c r="B11" s="76" t="s">
        <v>53</v>
      </c>
    </row>
    <row r="12" spans="1:8" x14ac:dyDescent="0.3">
      <c r="B12" s="8"/>
    </row>
    <row r="13" spans="1:8" s="3" customFormat="1" ht="27.6" x14ac:dyDescent="0.3">
      <c r="B13" s="4" t="s">
        <v>52</v>
      </c>
      <c r="C13" s="4" t="s">
        <v>65</v>
      </c>
      <c r="D13" s="5" t="s">
        <v>3</v>
      </c>
      <c r="E13" s="102" t="s">
        <v>1</v>
      </c>
      <c r="F13" s="103"/>
      <c r="G13" s="102" t="s">
        <v>54</v>
      </c>
      <c r="H13" s="103"/>
    </row>
    <row r="14" spans="1:8" s="17" customFormat="1" x14ac:dyDescent="0.3">
      <c r="A14" s="16"/>
      <c r="B14" s="13">
        <v>11519</v>
      </c>
      <c r="C14" s="13">
        <v>13462</v>
      </c>
      <c r="D14" s="74">
        <f>C14-B14</f>
        <v>1943</v>
      </c>
      <c r="E14" s="105"/>
      <c r="F14" s="106"/>
      <c r="G14" s="16"/>
    </row>
    <row r="15" spans="1:8" s="11" customFormat="1" x14ac:dyDescent="0.3">
      <c r="B15" s="12">
        <v>463</v>
      </c>
      <c r="C15" s="12">
        <v>0</v>
      </c>
      <c r="D15" s="74"/>
      <c r="E15" s="99" t="s">
        <v>68</v>
      </c>
      <c r="F15" s="100"/>
    </row>
    <row r="16" spans="1:8" s="11" customFormat="1" x14ac:dyDescent="0.3">
      <c r="B16" s="12">
        <v>1194</v>
      </c>
      <c r="C16" s="12">
        <v>0</v>
      </c>
      <c r="D16" s="74"/>
      <c r="E16" s="99" t="s">
        <v>69</v>
      </c>
      <c r="F16" s="100"/>
    </row>
    <row r="17" spans="1:8" s="11" customFormat="1" x14ac:dyDescent="0.3">
      <c r="B17" s="12">
        <v>3998</v>
      </c>
      <c r="C17" s="12">
        <v>0</v>
      </c>
      <c r="D17" s="74"/>
      <c r="E17" s="99" t="s">
        <v>70</v>
      </c>
      <c r="F17" s="100"/>
    </row>
    <row r="18" spans="1:8" s="11" customFormat="1" x14ac:dyDescent="0.3">
      <c r="B18" s="12"/>
      <c r="C18" s="12">
        <v>2000</v>
      </c>
      <c r="D18" s="74">
        <v>2000</v>
      </c>
      <c r="E18" s="99" t="s">
        <v>72</v>
      </c>
      <c r="F18" s="104"/>
    </row>
    <row r="19" spans="1:8" s="11" customFormat="1" x14ac:dyDescent="0.3">
      <c r="B19" s="12"/>
      <c r="C19" s="12">
        <v>1500</v>
      </c>
      <c r="D19" s="74">
        <v>1500</v>
      </c>
      <c r="E19" s="99" t="s">
        <v>71</v>
      </c>
      <c r="F19" s="104"/>
    </row>
    <row r="20" spans="1:8" s="11" customFormat="1" x14ac:dyDescent="0.3">
      <c r="B20" s="12"/>
      <c r="C20" s="12"/>
      <c r="D20" s="74"/>
      <c r="E20" s="99" t="s">
        <v>73</v>
      </c>
      <c r="F20" s="100"/>
    </row>
    <row r="21" spans="1:8" s="11" customFormat="1" x14ac:dyDescent="0.3">
      <c r="B21" s="12"/>
      <c r="C21" s="12"/>
      <c r="D21" s="74">
        <v>0</v>
      </c>
      <c r="E21" s="99"/>
      <c r="F21" s="100"/>
    </row>
    <row r="22" spans="1:8" s="11" customFormat="1" x14ac:dyDescent="0.3">
      <c r="B22" s="12"/>
      <c r="C22" s="12"/>
      <c r="D22" s="74">
        <f t="shared" ref="D22:D28" si="0">C22-B22</f>
        <v>0</v>
      </c>
      <c r="E22" s="99"/>
      <c r="F22" s="100"/>
    </row>
    <row r="23" spans="1:8" s="11" customFormat="1" x14ac:dyDescent="0.3">
      <c r="B23" s="12"/>
      <c r="C23" s="12"/>
      <c r="D23" s="74">
        <f t="shared" si="0"/>
        <v>0</v>
      </c>
      <c r="E23" s="99"/>
      <c r="F23" s="100"/>
    </row>
    <row r="24" spans="1:8" s="11" customFormat="1" x14ac:dyDescent="0.3">
      <c r="B24" s="12"/>
      <c r="C24" s="12"/>
      <c r="D24" s="74">
        <f t="shared" si="0"/>
        <v>0</v>
      </c>
      <c r="E24" s="99"/>
      <c r="F24" s="100"/>
    </row>
    <row r="25" spans="1:8" s="11" customFormat="1" x14ac:dyDescent="0.3">
      <c r="B25" s="12"/>
      <c r="C25" s="12"/>
      <c r="D25" s="74">
        <f t="shared" si="0"/>
        <v>0</v>
      </c>
      <c r="E25" s="99"/>
      <c r="F25" s="100"/>
    </row>
    <row r="26" spans="1:8" s="11" customFormat="1" x14ac:dyDescent="0.3">
      <c r="B26" s="12"/>
      <c r="C26" s="12"/>
      <c r="D26" s="74">
        <f t="shared" si="0"/>
        <v>0</v>
      </c>
      <c r="E26" s="99"/>
      <c r="F26" s="100"/>
    </row>
    <row r="27" spans="1:8" s="11" customFormat="1" x14ac:dyDescent="0.3">
      <c r="B27" s="12"/>
      <c r="C27" s="12"/>
      <c r="D27" s="74">
        <f t="shared" si="0"/>
        <v>0</v>
      </c>
      <c r="E27" s="99"/>
      <c r="F27" s="100"/>
    </row>
    <row r="28" spans="1:8" s="11" customFormat="1" x14ac:dyDescent="0.3">
      <c r="B28" s="12"/>
      <c r="C28" s="12"/>
      <c r="D28" s="74">
        <f t="shared" si="0"/>
        <v>0</v>
      </c>
      <c r="E28" s="99"/>
      <c r="F28" s="100"/>
    </row>
    <row r="29" spans="1:8" x14ac:dyDescent="0.3">
      <c r="A29" s="9" t="s">
        <v>0</v>
      </c>
      <c r="B29" s="10">
        <f>SUM(B14:B28)</f>
        <v>17174</v>
      </c>
      <c r="C29" s="10">
        <f>SUM(C14:C28)</f>
        <v>16962</v>
      </c>
      <c r="D29" s="10">
        <f>SUM(D14:D27)</f>
        <v>5443</v>
      </c>
      <c r="E29" s="101"/>
      <c r="F29" s="100"/>
      <c r="G29" s="7"/>
    </row>
    <row r="30" spans="1:8" x14ac:dyDescent="0.3">
      <c r="H30" s="2"/>
    </row>
    <row r="31" spans="1:8" x14ac:dyDescent="0.3">
      <c r="F31" s="7"/>
    </row>
    <row r="32" spans="1:8" x14ac:dyDescent="0.3">
      <c r="A32" s="14" t="s">
        <v>4</v>
      </c>
    </row>
  </sheetData>
  <mergeCells count="18"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G13:H13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L22"/>
  <sheetViews>
    <sheetView workbookViewId="0">
      <selection activeCell="I11" sqref="I11"/>
    </sheetView>
  </sheetViews>
  <sheetFormatPr defaultColWidth="9.109375" defaultRowHeight="14.4" x14ac:dyDescent="0.3"/>
  <cols>
    <col min="1" max="1" width="6.88671875" style="59" bestFit="1" customWidth="1"/>
    <col min="2" max="2" width="11.33203125" style="59" customWidth="1"/>
    <col min="3" max="3" width="10.6640625" style="59" customWidth="1"/>
    <col min="4" max="4" width="10.44140625" style="59" bestFit="1" customWidth="1"/>
    <col min="5" max="5" width="9.88671875" style="59" customWidth="1"/>
    <col min="6" max="6" width="12.5546875" style="59" customWidth="1"/>
    <col min="7" max="8" width="9.109375" style="59"/>
    <col min="9" max="9" width="30.5546875" style="59" bestFit="1" customWidth="1"/>
    <col min="10" max="10" width="9.109375" style="59"/>
    <col min="11" max="11" width="12.5546875" style="59" bestFit="1" customWidth="1"/>
    <col min="12" max="12" width="13.109375" style="59" bestFit="1" customWidth="1"/>
    <col min="13" max="16384" width="9.109375" style="59"/>
  </cols>
  <sheetData>
    <row r="1" spans="2:12" x14ac:dyDescent="0.3">
      <c r="B1" s="64" t="s">
        <v>43</v>
      </c>
    </row>
    <row r="3" spans="2:12" x14ac:dyDescent="0.3">
      <c r="B3" s="60"/>
    </row>
    <row r="4" spans="2:12" x14ac:dyDescent="0.3">
      <c r="B4" s="59" t="s">
        <v>44</v>
      </c>
      <c r="C4" s="65">
        <f>'Accounting Statement'!D13</f>
        <v>24350</v>
      </c>
      <c r="D4" s="59" t="s">
        <v>45</v>
      </c>
      <c r="E4" s="65">
        <f>'Accounting Statement'!D8</f>
        <v>13600</v>
      </c>
    </row>
    <row r="5" spans="2:12" x14ac:dyDescent="0.3">
      <c r="I5" s="79"/>
      <c r="J5" s="80"/>
      <c r="K5" s="80"/>
      <c r="L5" s="81"/>
    </row>
    <row r="6" spans="2:12" ht="15.6" x14ac:dyDescent="0.3">
      <c r="D6" s="66"/>
      <c r="I6" s="85"/>
      <c r="J6" s="82"/>
      <c r="K6" s="85"/>
      <c r="L6" s="85"/>
    </row>
    <row r="7" spans="2:12" ht="15.6" x14ac:dyDescent="0.3">
      <c r="E7" s="67"/>
      <c r="I7" s="86"/>
      <c r="J7" s="82"/>
      <c r="K7" s="83"/>
      <c r="L7" s="86"/>
    </row>
    <row r="8" spans="2:12" ht="15.6" x14ac:dyDescent="0.3">
      <c r="E8" s="60" t="s">
        <v>46</v>
      </c>
      <c r="F8" s="60" t="s">
        <v>46</v>
      </c>
      <c r="G8" s="60" t="s">
        <v>46</v>
      </c>
      <c r="I8" s="86"/>
      <c r="J8" s="82"/>
      <c r="K8" s="83"/>
      <c r="L8" s="86"/>
    </row>
    <row r="9" spans="2:12" ht="15.6" x14ac:dyDescent="0.3">
      <c r="B9" s="60" t="s">
        <v>47</v>
      </c>
      <c r="I9" s="86"/>
      <c r="J9" s="82"/>
      <c r="K9" s="83"/>
      <c r="L9" s="86"/>
    </row>
    <row r="10" spans="2:12" ht="15.6" x14ac:dyDescent="0.3">
      <c r="C10" s="61" t="s">
        <v>81</v>
      </c>
      <c r="E10" s="61">
        <v>8000</v>
      </c>
      <c r="I10" s="86"/>
      <c r="J10" s="82"/>
      <c r="K10" s="83"/>
      <c r="L10" s="86"/>
    </row>
    <row r="11" spans="2:12" ht="15.6" x14ac:dyDescent="0.3">
      <c r="C11" s="61" t="s">
        <v>82</v>
      </c>
      <c r="E11" s="61">
        <v>1000</v>
      </c>
      <c r="I11" s="80"/>
      <c r="J11" s="87"/>
      <c r="K11" s="84"/>
      <c r="L11" s="88"/>
    </row>
    <row r="12" spans="2:12" ht="15.6" x14ac:dyDescent="0.3">
      <c r="C12" s="61" t="s">
        <v>83</v>
      </c>
      <c r="E12" s="61">
        <v>1000</v>
      </c>
      <c r="I12" s="82"/>
      <c r="J12" s="82"/>
      <c r="K12" s="84"/>
      <c r="L12" s="82"/>
    </row>
    <row r="13" spans="2:12" ht="15.6" x14ac:dyDescent="0.3">
      <c r="C13" s="61" t="s">
        <v>84</v>
      </c>
      <c r="E13" s="61">
        <v>1000</v>
      </c>
      <c r="I13" s="80"/>
      <c r="J13" s="87"/>
      <c r="K13" s="89"/>
      <c r="L13" s="87"/>
    </row>
    <row r="14" spans="2:12" ht="15.6" x14ac:dyDescent="0.3">
      <c r="C14" s="61" t="s">
        <v>80</v>
      </c>
      <c r="E14" s="61">
        <v>500</v>
      </c>
      <c r="I14" s="107"/>
      <c r="J14" s="107"/>
      <c r="K14" s="90"/>
      <c r="L14" s="91"/>
    </row>
    <row r="15" spans="2:12" ht="15.6" x14ac:dyDescent="0.3">
      <c r="C15" s="61" t="s">
        <v>85</v>
      </c>
      <c r="E15" s="61">
        <v>1000</v>
      </c>
      <c r="I15" s="108"/>
      <c r="J15" s="108"/>
      <c r="K15" s="83"/>
      <c r="L15" s="92"/>
    </row>
    <row r="16" spans="2:12" ht="15.6" x14ac:dyDescent="0.3">
      <c r="C16" s="61" t="s">
        <v>86</v>
      </c>
      <c r="E16" s="61">
        <v>3500</v>
      </c>
      <c r="I16" s="93"/>
      <c r="J16" s="94"/>
      <c r="K16" s="95"/>
      <c r="L16" s="86"/>
    </row>
    <row r="17" spans="2:12" ht="15.6" x14ac:dyDescent="0.3">
      <c r="F17" s="62">
        <f>SUM(E10:E16)</f>
        <v>16000</v>
      </c>
      <c r="I17" s="82"/>
      <c r="J17" s="82"/>
      <c r="K17" s="86"/>
      <c r="L17" s="86"/>
    </row>
    <row r="18" spans="2:12" ht="15.6" x14ac:dyDescent="0.3">
      <c r="I18" s="85"/>
      <c r="J18" s="82"/>
      <c r="K18" s="86"/>
      <c r="L18" s="95"/>
    </row>
    <row r="19" spans="2:12" x14ac:dyDescent="0.3">
      <c r="B19" s="60" t="s">
        <v>48</v>
      </c>
      <c r="E19" s="61">
        <v>8351</v>
      </c>
    </row>
    <row r="20" spans="2:12" x14ac:dyDescent="0.3">
      <c r="F20" s="62">
        <f>E19</f>
        <v>8351</v>
      </c>
    </row>
    <row r="21" spans="2:12" ht="15" thickBot="1" x14ac:dyDescent="0.35">
      <c r="B21" s="60" t="s">
        <v>49</v>
      </c>
      <c r="G21" s="63">
        <f>F17+F20</f>
        <v>24351</v>
      </c>
    </row>
    <row r="22" spans="2:12" ht="15" thickTop="1" x14ac:dyDescent="0.3"/>
  </sheetData>
  <mergeCells count="2">
    <mergeCell ref="I14:J14"/>
    <mergeCell ref="I15:J15"/>
  </mergeCells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topLeftCell="A16" workbookViewId="0">
      <selection activeCell="C37" sqref="C37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2" bestFit="1" customWidth="1"/>
    <col min="8" max="8" width="13.6640625" customWidth="1"/>
  </cols>
  <sheetData>
    <row r="1" spans="1:8" x14ac:dyDescent="0.3">
      <c r="B1" s="15" t="s">
        <v>10</v>
      </c>
    </row>
    <row r="3" spans="1:8" x14ac:dyDescent="0.3">
      <c r="B3" s="8"/>
    </row>
    <row r="4" spans="1:8" x14ac:dyDescent="0.3">
      <c r="B4" t="s">
        <v>51</v>
      </c>
      <c r="C4" s="36">
        <f>'Accounting Statement'!C16</f>
        <v>29386</v>
      </c>
      <c r="D4" t="s">
        <v>64</v>
      </c>
      <c r="E4" s="36">
        <f>'Accounting Statement'!D16</f>
        <v>30299</v>
      </c>
    </row>
    <row r="6" spans="1:8" x14ac:dyDescent="0.3">
      <c r="D6" t="s">
        <v>3</v>
      </c>
      <c r="E6" s="1">
        <f>E4-C4</f>
        <v>913</v>
      </c>
    </row>
    <row r="7" spans="1:8" x14ac:dyDescent="0.3">
      <c r="D7" t="s">
        <v>37</v>
      </c>
      <c r="E7" s="6">
        <f>IF(AND(C4=0,E4=0),0,IF(C4=0,1,IF(E4=0,-1,(E4-C4)/C4)))</f>
        <v>3.1069216633771185E-2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3">
      <c r="B9" s="8" t="s">
        <v>5</v>
      </c>
    </row>
    <row r="10" spans="1:8" ht="15" x14ac:dyDescent="0.35">
      <c r="B10" s="19" t="s">
        <v>11</v>
      </c>
    </row>
    <row r="11" spans="1:8" ht="15" x14ac:dyDescent="0.35">
      <c r="B11" s="18" t="s">
        <v>55</v>
      </c>
    </row>
    <row r="12" spans="1:8" s="3" customFormat="1" ht="26.25" customHeight="1" x14ac:dyDescent="0.3">
      <c r="B12" s="4" t="s">
        <v>52</v>
      </c>
      <c r="C12" s="4" t="s">
        <v>65</v>
      </c>
      <c r="D12" s="5" t="s">
        <v>3</v>
      </c>
      <c r="E12" s="102" t="s">
        <v>1</v>
      </c>
      <c r="F12" s="103"/>
      <c r="G12" s="72" t="s">
        <v>59</v>
      </c>
      <c r="H12" s="73" t="s">
        <v>60</v>
      </c>
    </row>
    <row r="13" spans="1:8" s="17" customFormat="1" x14ac:dyDescent="0.3">
      <c r="A13" s="16"/>
      <c r="B13" s="13"/>
      <c r="C13" s="13"/>
      <c r="D13" s="13">
        <f>C13-B13</f>
        <v>0</v>
      </c>
      <c r="E13" s="105"/>
      <c r="F13" s="106"/>
      <c r="G13" s="16"/>
    </row>
    <row r="14" spans="1:8" s="11" customFormat="1" x14ac:dyDescent="0.3">
      <c r="B14" s="12"/>
      <c r="C14" s="12"/>
      <c r="D14" s="13">
        <f t="shared" ref="D14:D27" si="0">C14-B14</f>
        <v>0</v>
      </c>
      <c r="E14" s="99"/>
      <c r="F14" s="100"/>
    </row>
    <row r="15" spans="1:8" s="11" customFormat="1" x14ac:dyDescent="0.3">
      <c r="B15" s="12"/>
      <c r="C15" s="12"/>
      <c r="D15" s="13">
        <f t="shared" si="0"/>
        <v>0</v>
      </c>
      <c r="E15" s="99"/>
      <c r="F15" s="100"/>
    </row>
    <row r="16" spans="1:8" s="11" customFormat="1" x14ac:dyDescent="0.3">
      <c r="B16" s="12"/>
      <c r="C16" s="12"/>
      <c r="D16" s="13">
        <f t="shared" si="0"/>
        <v>0</v>
      </c>
      <c r="E16" s="99"/>
      <c r="F16" s="100"/>
    </row>
    <row r="17" spans="1:12" s="11" customFormat="1" x14ac:dyDescent="0.3">
      <c r="B17" s="12"/>
      <c r="C17" s="12"/>
      <c r="D17" s="13">
        <f t="shared" si="0"/>
        <v>0</v>
      </c>
      <c r="E17" s="99"/>
      <c r="F17" s="100"/>
    </row>
    <row r="18" spans="1:12" s="11" customFormat="1" x14ac:dyDescent="0.3">
      <c r="B18" s="12"/>
      <c r="C18" s="12"/>
      <c r="D18" s="13">
        <f t="shared" si="0"/>
        <v>0</v>
      </c>
      <c r="E18" s="99"/>
      <c r="F18" s="100"/>
      <c r="L18" s="20"/>
    </row>
    <row r="19" spans="1:12" s="11" customFormat="1" x14ac:dyDescent="0.3">
      <c r="B19" s="12"/>
      <c r="C19" s="12"/>
      <c r="D19" s="13">
        <f t="shared" si="0"/>
        <v>0</v>
      </c>
      <c r="E19" s="99"/>
      <c r="F19" s="100"/>
    </row>
    <row r="20" spans="1:12" s="11" customFormat="1" x14ac:dyDescent="0.3">
      <c r="B20" s="12"/>
      <c r="C20" s="12"/>
      <c r="D20" s="13">
        <f t="shared" si="0"/>
        <v>0</v>
      </c>
      <c r="E20" s="99"/>
      <c r="F20" s="100"/>
    </row>
    <row r="21" spans="1:12" s="11" customFormat="1" x14ac:dyDescent="0.3">
      <c r="B21" s="12"/>
      <c r="C21" s="12"/>
      <c r="D21" s="13">
        <f t="shared" si="0"/>
        <v>0</v>
      </c>
      <c r="E21" s="99"/>
      <c r="F21" s="100"/>
    </row>
    <row r="22" spans="1:12" s="11" customFormat="1" x14ac:dyDescent="0.3">
      <c r="B22" s="12"/>
      <c r="C22" s="12"/>
      <c r="D22" s="13">
        <f t="shared" si="0"/>
        <v>0</v>
      </c>
      <c r="E22" s="99"/>
      <c r="F22" s="100"/>
    </row>
    <row r="23" spans="1:12" s="11" customFormat="1" x14ac:dyDescent="0.3">
      <c r="B23" s="12"/>
      <c r="C23" s="12"/>
      <c r="D23" s="13">
        <f t="shared" si="0"/>
        <v>0</v>
      </c>
      <c r="E23" s="99"/>
      <c r="F23" s="100"/>
    </row>
    <row r="24" spans="1:12" s="11" customFormat="1" x14ac:dyDescent="0.3">
      <c r="B24" s="12"/>
      <c r="C24" s="12"/>
      <c r="D24" s="13">
        <f t="shared" si="0"/>
        <v>0</v>
      </c>
      <c r="E24" s="99"/>
      <c r="F24" s="100"/>
    </row>
    <row r="25" spans="1:12" s="11" customFormat="1" x14ac:dyDescent="0.3">
      <c r="B25" s="12"/>
      <c r="C25" s="12"/>
      <c r="D25" s="13">
        <f t="shared" si="0"/>
        <v>0</v>
      </c>
      <c r="E25" s="99"/>
      <c r="F25" s="100"/>
    </row>
    <row r="26" spans="1:12" s="11" customFormat="1" x14ac:dyDescent="0.3">
      <c r="B26" s="12"/>
      <c r="C26" s="12"/>
      <c r="D26" s="13">
        <f t="shared" si="0"/>
        <v>0</v>
      </c>
      <c r="E26" s="99"/>
      <c r="F26" s="100"/>
    </row>
    <row r="27" spans="1:12" s="11" customFormat="1" x14ac:dyDescent="0.3">
      <c r="B27" s="12"/>
      <c r="C27" s="12"/>
      <c r="D27" s="13">
        <f t="shared" si="0"/>
        <v>0</v>
      </c>
      <c r="E27" s="99"/>
      <c r="F27" s="100"/>
    </row>
    <row r="28" spans="1:12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101"/>
      <c r="F28" s="100"/>
      <c r="G28" s="7"/>
    </row>
    <row r="29" spans="1:12" x14ac:dyDescent="0.3">
      <c r="H29" s="2"/>
    </row>
    <row r="30" spans="1:12" x14ac:dyDescent="0.3">
      <c r="A30" s="14" t="s">
        <v>4</v>
      </c>
      <c r="F30" s="7"/>
    </row>
    <row r="32" spans="1:12" ht="15" x14ac:dyDescent="0.35">
      <c r="B32" s="18" t="s">
        <v>56</v>
      </c>
    </row>
    <row r="33" spans="1:8" x14ac:dyDescent="0.3">
      <c r="B33" t="s">
        <v>61</v>
      </c>
    </row>
    <row r="34" spans="1:8" x14ac:dyDescent="0.3">
      <c r="B34" t="s">
        <v>51</v>
      </c>
      <c r="C34" s="36">
        <f>'Accounting Statement'!C45</f>
        <v>0</v>
      </c>
      <c r="D34" t="s">
        <v>64</v>
      </c>
      <c r="E34" s="36">
        <f>'Accounting Statement'!D45</f>
        <v>0</v>
      </c>
    </row>
    <row r="36" spans="1:8" ht="41.4" x14ac:dyDescent="0.3">
      <c r="A36" s="3"/>
      <c r="B36" s="4" t="s">
        <v>52</v>
      </c>
      <c r="C36" s="4" t="s">
        <v>65</v>
      </c>
      <c r="D36" s="5" t="s">
        <v>3</v>
      </c>
      <c r="E36" s="102" t="s">
        <v>1</v>
      </c>
      <c r="F36" s="103"/>
      <c r="G36" s="72" t="s">
        <v>59</v>
      </c>
      <c r="H36" s="73" t="s">
        <v>60</v>
      </c>
    </row>
    <row r="37" spans="1:8" x14ac:dyDescent="0.3">
      <c r="A37" s="16"/>
      <c r="B37" s="13"/>
      <c r="C37" s="13"/>
      <c r="D37" s="13">
        <f>C37-B37</f>
        <v>0</v>
      </c>
      <c r="E37" s="105"/>
      <c r="F37" s="106"/>
      <c r="G37" s="16"/>
      <c r="H37" s="17"/>
    </row>
    <row r="38" spans="1:8" x14ac:dyDescent="0.3">
      <c r="A38" s="11"/>
      <c r="B38" s="12"/>
      <c r="C38" s="12"/>
      <c r="D38" s="13">
        <f t="shared" ref="D38:D39" si="1">C38-B38</f>
        <v>0</v>
      </c>
      <c r="E38" s="99"/>
      <c r="F38" s="100"/>
      <c r="G38" s="11"/>
      <c r="H38" s="11"/>
    </row>
    <row r="39" spans="1:8" x14ac:dyDescent="0.3">
      <c r="A39" s="11"/>
      <c r="B39" s="12"/>
      <c r="C39" s="12"/>
      <c r="D39" s="13">
        <f t="shared" si="1"/>
        <v>0</v>
      </c>
      <c r="E39" s="99"/>
      <c r="F39" s="100"/>
      <c r="G39" s="11"/>
      <c r="H39" s="11"/>
    </row>
    <row r="40" spans="1:8" x14ac:dyDescent="0.3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101"/>
      <c r="F40" s="100"/>
      <c r="G40" s="7"/>
    </row>
  </sheetData>
  <mergeCells count="22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  <mergeCell ref="E40:F40"/>
    <mergeCell ref="E39:F39"/>
    <mergeCell ref="E36:F36"/>
    <mergeCell ref="E37:F37"/>
    <mergeCell ref="E38:F3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C12" sqref="C12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12</v>
      </c>
    </row>
    <row r="3" spans="1:7" x14ac:dyDescent="0.3">
      <c r="B3" s="8"/>
    </row>
    <row r="4" spans="1:7" x14ac:dyDescent="0.3">
      <c r="B4" t="s">
        <v>51</v>
      </c>
      <c r="C4" s="36">
        <f>'Accounting Statement'!C17</f>
        <v>0</v>
      </c>
      <c r="D4" t="s">
        <v>64</v>
      </c>
      <c r="E4" s="36">
        <f>'Accounting Statement'!D17</f>
        <v>0</v>
      </c>
    </row>
    <row r="6" spans="1:7" x14ac:dyDescent="0.3">
      <c r="D6" t="s">
        <v>3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5</v>
      </c>
    </row>
    <row r="10" spans="1:7" ht="15" x14ac:dyDescent="0.35">
      <c r="B10" s="18" t="s">
        <v>57</v>
      </c>
    </row>
    <row r="11" spans="1:7" s="3" customFormat="1" ht="27.6" x14ac:dyDescent="0.3">
      <c r="B11" s="4" t="s">
        <v>52</v>
      </c>
      <c r="C11" s="4" t="s">
        <v>65</v>
      </c>
      <c r="D11" s="5" t="s">
        <v>3</v>
      </c>
      <c r="E11" s="102" t="s">
        <v>1</v>
      </c>
      <c r="F11" s="103"/>
    </row>
    <row r="12" spans="1:7" s="17" customFormat="1" x14ac:dyDescent="0.3">
      <c r="A12" s="16"/>
      <c r="B12" s="13"/>
      <c r="C12" s="13"/>
      <c r="D12" s="13">
        <f>C12-B12</f>
        <v>0</v>
      </c>
      <c r="E12" s="105"/>
      <c r="F12" s="106"/>
      <c r="G12" s="16"/>
    </row>
    <row r="13" spans="1:7" s="11" customFormat="1" x14ac:dyDescent="0.3">
      <c r="B13" s="12"/>
      <c r="C13" s="12"/>
      <c r="D13" s="13">
        <f t="shared" ref="D13:D18" si="0">C13-B13</f>
        <v>0</v>
      </c>
      <c r="E13" s="99"/>
      <c r="F13" s="100"/>
    </row>
    <row r="14" spans="1:7" s="11" customFormat="1" x14ac:dyDescent="0.3">
      <c r="B14" s="12"/>
      <c r="C14" s="12"/>
      <c r="D14" s="13">
        <f t="shared" si="0"/>
        <v>0</v>
      </c>
      <c r="E14" s="99"/>
      <c r="F14" s="100"/>
    </row>
    <row r="15" spans="1:7" s="11" customFormat="1" x14ac:dyDescent="0.3">
      <c r="B15" s="12"/>
      <c r="C15" s="12"/>
      <c r="D15" s="13">
        <f t="shared" si="0"/>
        <v>0</v>
      </c>
      <c r="E15" s="99"/>
      <c r="F15" s="100"/>
    </row>
    <row r="16" spans="1:7" s="11" customFormat="1" x14ac:dyDescent="0.3">
      <c r="B16" s="12"/>
      <c r="C16" s="12"/>
      <c r="D16" s="13">
        <f t="shared" si="0"/>
        <v>0</v>
      </c>
      <c r="E16" s="99"/>
      <c r="F16" s="100"/>
    </row>
    <row r="17" spans="1:8" s="11" customFormat="1" x14ac:dyDescent="0.3">
      <c r="B17" s="12"/>
      <c r="C17" s="12"/>
      <c r="D17" s="13">
        <f t="shared" si="0"/>
        <v>0</v>
      </c>
      <c r="E17" s="99"/>
      <c r="F17" s="100"/>
    </row>
    <row r="18" spans="1:8" s="11" customFormat="1" x14ac:dyDescent="0.3">
      <c r="B18" s="12"/>
      <c r="C18" s="12"/>
      <c r="D18" s="13">
        <f t="shared" si="0"/>
        <v>0</v>
      </c>
      <c r="E18" s="99"/>
      <c r="F18" s="100"/>
    </row>
    <row r="19" spans="1:8" x14ac:dyDescent="0.3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101"/>
      <c r="F19" s="100"/>
      <c r="G19" s="7"/>
    </row>
    <row r="20" spans="1:8" x14ac:dyDescent="0.3">
      <c r="H20" s="2"/>
    </row>
    <row r="21" spans="1:8" x14ac:dyDescent="0.3">
      <c r="F21" s="7"/>
    </row>
    <row r="22" spans="1:8" x14ac:dyDescent="0.3">
      <c r="A22" s="14" t="s">
        <v>4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Barrow Gurney Clerk</cp:lastModifiedBy>
  <cp:lastPrinted>2023-03-20T07:35:33Z</cp:lastPrinted>
  <dcterms:created xsi:type="dcterms:W3CDTF">2023-03-10T09:35:56Z</dcterms:created>
  <dcterms:modified xsi:type="dcterms:W3CDTF">2025-04-30T15:20:30Z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