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ish Clerk\Desktop\NOW\Finance\Budget\"/>
    </mc:Choice>
  </mc:AlternateContent>
  <xr:revisionPtr revIDLastSave="0" documentId="13_ncr:1_{3BFDF20D-8F9E-4568-8C5D-22D2E8E3D8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324" sheetId="9" r:id="rId1"/>
    <sheet name="Staff cost" sheetId="10" r:id="rId2"/>
  </sheets>
  <definedNames>
    <definedName name="_xlnm.Print_Area" localSheetId="0">'2324'!$A$1:$C$55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9" l="1"/>
  <c r="D26" i="9"/>
  <c r="D45" i="9"/>
  <c r="D22" i="9" l="1"/>
  <c r="D24" i="9" s="1"/>
  <c r="D29" i="9"/>
  <c r="L17" i="10"/>
  <c r="L6" i="10"/>
  <c r="L7" i="10"/>
  <c r="L8" i="10"/>
  <c r="L9" i="10"/>
  <c r="L10" i="10"/>
  <c r="L11" i="10"/>
  <c r="L12" i="10"/>
  <c r="L13" i="10"/>
  <c r="L14" i="10"/>
  <c r="L15" i="10"/>
  <c r="L16" i="10"/>
  <c r="L5" i="10"/>
  <c r="I17" i="10"/>
  <c r="J6" i="10"/>
  <c r="J7" i="10"/>
  <c r="J8" i="10"/>
  <c r="J9" i="10"/>
  <c r="J10" i="10"/>
  <c r="J11" i="10"/>
  <c r="J12" i="10"/>
  <c r="J13" i="10"/>
  <c r="J14" i="10"/>
  <c r="J15" i="10"/>
  <c r="J16" i="10"/>
  <c r="J5" i="10"/>
  <c r="H16" i="10"/>
  <c r="E6" i="10"/>
  <c r="H6" i="10" s="1"/>
  <c r="E7" i="10"/>
  <c r="G7" i="10" s="1"/>
  <c r="E8" i="10"/>
  <c r="H8" i="10" s="1"/>
  <c r="E9" i="10"/>
  <c r="G9" i="10" s="1"/>
  <c r="E10" i="10"/>
  <c r="H10" i="10" s="1"/>
  <c r="E11" i="10"/>
  <c r="G11" i="10" s="1"/>
  <c r="E12" i="10"/>
  <c r="H12" i="10" s="1"/>
  <c r="E13" i="10"/>
  <c r="G13" i="10" s="1"/>
  <c r="E14" i="10"/>
  <c r="H14" i="10" s="1"/>
  <c r="E15" i="10"/>
  <c r="G15" i="10" s="1"/>
  <c r="E16" i="10"/>
  <c r="E5" i="10"/>
  <c r="D17" i="10"/>
  <c r="F18" i="10" s="1"/>
  <c r="O6" i="10"/>
  <c r="O7" i="10"/>
  <c r="O8" i="10"/>
  <c r="O9" i="10"/>
  <c r="O10" i="10"/>
  <c r="O5" i="10"/>
  <c r="D38" i="9" l="1"/>
  <c r="D46" i="9" s="1"/>
  <c r="H9" i="10"/>
  <c r="J17" i="10"/>
  <c r="H13" i="10"/>
  <c r="H15" i="10"/>
  <c r="H11" i="10"/>
  <c r="H7" i="10"/>
  <c r="F7" i="10"/>
  <c r="F14" i="10"/>
  <c r="F10" i="10"/>
  <c r="F6" i="10"/>
  <c r="F13" i="10"/>
  <c r="F9" i="10"/>
  <c r="F5" i="10"/>
  <c r="E17" i="10"/>
  <c r="F16" i="10"/>
  <c r="F12" i="10"/>
  <c r="F8" i="10"/>
  <c r="G5" i="10"/>
  <c r="F15" i="10"/>
  <c r="F11" i="10"/>
  <c r="H5" i="10" l="1"/>
  <c r="H17" i="10" s="1"/>
  <c r="G17" i="10"/>
  <c r="F17" i="10"/>
</calcChain>
</file>

<file path=xl/sharedStrings.xml><?xml version="1.0" encoding="utf-8"?>
<sst xmlns="http://schemas.openxmlformats.org/spreadsheetml/2006/main" count="61" uniqueCount="61">
  <si>
    <t>VAT on RECEIPTS</t>
  </si>
  <si>
    <t>VAT repaid by HMCE</t>
  </si>
  <si>
    <t>PRECEPT</t>
  </si>
  <si>
    <t>Precept</t>
  </si>
  <si>
    <t>OTHER INCOME</t>
  </si>
  <si>
    <t>Interest received</t>
  </si>
  <si>
    <t>STAFF COSTS</t>
  </si>
  <si>
    <t>ADMINISTRATION</t>
  </si>
  <si>
    <t>Rent/Room hire</t>
  </si>
  <si>
    <t>Election costs</t>
  </si>
  <si>
    <t>Audit fees</t>
  </si>
  <si>
    <t>Grass cutting/Maintenance</t>
  </si>
  <si>
    <t>TOTAL EXPENDITURE</t>
  </si>
  <si>
    <t>Miscellaneous</t>
  </si>
  <si>
    <t>Total</t>
  </si>
  <si>
    <t>Grants received</t>
  </si>
  <si>
    <t>Miscellaneous income</t>
  </si>
  <si>
    <t>Normanton on the Wolds PC 2023-24</t>
  </si>
  <si>
    <t>BUDGET 23_24</t>
  </si>
  <si>
    <t>Meetings</t>
  </si>
  <si>
    <t>April</t>
  </si>
  <si>
    <t>June</t>
  </si>
  <si>
    <t>August</t>
  </si>
  <si>
    <t>Oct</t>
  </si>
  <si>
    <t>Dec</t>
  </si>
  <si>
    <t>Feb</t>
  </si>
  <si>
    <t>Salary review in 1st Sept</t>
  </si>
  <si>
    <t>Yr 2023-24</t>
  </si>
  <si>
    <t>Hr Rate</t>
  </si>
  <si>
    <t>Per meeting</t>
  </si>
  <si>
    <t>+Meeting</t>
  </si>
  <si>
    <t>Mth Hours</t>
  </si>
  <si>
    <t>Mth Pay</t>
  </si>
  <si>
    <t xml:space="preserve">Overtime Cont. </t>
  </si>
  <si>
    <t>AGAR</t>
  </si>
  <si>
    <t>Year end</t>
  </si>
  <si>
    <t>Audit</t>
  </si>
  <si>
    <t>Grand total</t>
  </si>
  <si>
    <t>Audit checkin</t>
  </si>
  <si>
    <t xml:space="preserve">Budget </t>
  </si>
  <si>
    <t>Receipts/Income</t>
  </si>
  <si>
    <t>TOTAL RECEIPTS/INCOME</t>
  </si>
  <si>
    <t>Insurances (renew Jun23)</t>
  </si>
  <si>
    <t>Courses, Cllr Training, other training</t>
  </si>
  <si>
    <t>Waste bin collection (est £10mth)</t>
  </si>
  <si>
    <t>Newsletter materials/print</t>
  </si>
  <si>
    <t>Post/Stationery</t>
  </si>
  <si>
    <t>Payroll System</t>
  </si>
  <si>
    <t>Email m365</t>
  </si>
  <si>
    <t>Website Hosting</t>
  </si>
  <si>
    <t>Website Domain</t>
  </si>
  <si>
    <t>VILLAGE MAINTENANCE</t>
  </si>
  <si>
    <t>Plants</t>
  </si>
  <si>
    <t>Payments/Expenditure</t>
  </si>
  <si>
    <t>Defibrillator replacement pads</t>
  </si>
  <si>
    <t>Events (Kings Coronation/Xmas)</t>
  </si>
  <si>
    <t>RESERVES</t>
  </si>
  <si>
    <t>Staff &amp; PAYE</t>
  </si>
  <si>
    <t>Staff Expenses</t>
  </si>
  <si>
    <t xml:space="preserve">The percentage increase on a band D property </t>
  </si>
  <si>
    <t>approved at the meeting of 6/12/22 is +5.9%.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</si>
</sst>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5" formatCode="_-[$£-809]* #,##0.00_-;\-[$£-809]* #,##0.00_-;_-[$£-809]* &quot;-&quot;??_-;_-@_-"/>
    <numFmt numFmtId="166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16" fillId="0" borderId="0" xfId="0" applyFont="1"/>
    <xf numFmtId="0" fontId="0" fillId="0" borderId="10" xfId="0" applyBorder="1"/>
    <xf numFmtId="0" fontId="16" fillId="0" borderId="10" xfId="0" applyFont="1" applyBorder="1"/>
    <xf numFmtId="2" fontId="0" fillId="0" borderId="10" xfId="0" applyNumberFormat="1" applyBorder="1"/>
    <xf numFmtId="2" fontId="16" fillId="0" borderId="10" xfId="0" applyNumberFormat="1" applyFont="1" applyBorder="1"/>
    <xf numFmtId="1" fontId="0" fillId="0" borderId="10" xfId="0" applyNumberFormat="1" applyBorder="1"/>
    <xf numFmtId="165" fontId="0" fillId="0" borderId="10" xfId="0" applyNumberFormat="1" applyBorder="1"/>
    <xf numFmtId="0" fontId="0" fillId="34" borderId="10" xfId="0" applyFill="1" applyBorder="1"/>
    <xf numFmtId="17" fontId="0" fillId="0" borderId="12" xfId="0" applyNumberFormat="1" applyBorder="1"/>
    <xf numFmtId="6" fontId="0" fillId="0" borderId="10" xfId="0" applyNumberFormat="1" applyBorder="1" applyAlignment="1">
      <alignment horizontal="center"/>
    </xf>
    <xf numFmtId="44" fontId="0" fillId="0" borderId="10" xfId="43" applyFont="1" applyBorder="1"/>
    <xf numFmtId="165" fontId="0" fillId="0" borderId="11" xfId="0" applyNumberFormat="1" applyBorder="1"/>
    <xf numFmtId="8" fontId="0" fillId="0" borderId="10" xfId="0" applyNumberFormat="1" applyBorder="1"/>
    <xf numFmtId="165" fontId="0" fillId="0" borderId="13" xfId="0" applyNumberFormat="1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/>
    </xf>
    <xf numFmtId="0" fontId="20" fillId="0" borderId="0" xfId="0" applyFont="1"/>
    <xf numFmtId="0" fontId="16" fillId="34" borderId="10" xfId="0" quotePrefix="1" applyFont="1" applyFill="1" applyBorder="1"/>
    <xf numFmtId="0" fontId="16" fillId="34" borderId="0" xfId="0" applyFont="1" applyFill="1" applyAlignment="1">
      <alignment horizontal="center"/>
    </xf>
    <xf numFmtId="6" fontId="0" fillId="0" borderId="13" xfId="0" applyNumberFormat="1" applyBorder="1" applyAlignment="1">
      <alignment horizontal="center"/>
    </xf>
    <xf numFmtId="17" fontId="0" fillId="0" borderId="14" xfId="0" applyNumberFormat="1" applyBorder="1"/>
    <xf numFmtId="1" fontId="0" fillId="0" borderId="13" xfId="0" applyNumberFormat="1" applyBorder="1"/>
    <xf numFmtId="165" fontId="0" fillId="0" borderId="15" xfId="0" applyNumberFormat="1" applyBorder="1"/>
    <xf numFmtId="8" fontId="0" fillId="0" borderId="13" xfId="0" applyNumberFormat="1" applyBorder="1"/>
    <xf numFmtId="44" fontId="0" fillId="0" borderId="13" xfId="43" applyFont="1" applyBorder="1"/>
    <xf numFmtId="166" fontId="0" fillId="0" borderId="10" xfId="42" applyNumberFormat="1" applyFont="1" applyBorder="1"/>
    <xf numFmtId="0" fontId="21" fillId="35" borderId="16" xfId="0" applyFont="1" applyFill="1" applyBorder="1" applyAlignment="1">
      <alignment horizontal="right"/>
    </xf>
    <xf numFmtId="6" fontId="21" fillId="35" borderId="17" xfId="0" applyNumberFormat="1" applyFont="1" applyFill="1" applyBorder="1" applyAlignment="1">
      <alignment horizontal="right"/>
    </xf>
    <xf numFmtId="1" fontId="16" fillId="35" borderId="10" xfId="0" applyNumberFormat="1" applyFont="1" applyFill="1" applyBorder="1"/>
    <xf numFmtId="165" fontId="16" fillId="35" borderId="10" xfId="0" applyNumberFormat="1" applyFont="1" applyFill="1" applyBorder="1"/>
    <xf numFmtId="8" fontId="16" fillId="35" borderId="10" xfId="0" applyNumberFormat="1" applyFont="1" applyFill="1" applyBorder="1"/>
    <xf numFmtId="166" fontId="16" fillId="35" borderId="10" xfId="42" applyNumberFormat="1" applyFont="1" applyFill="1" applyBorder="1"/>
    <xf numFmtId="0" fontId="0" fillId="36" borderId="10" xfId="0" applyFill="1" applyBorder="1"/>
    <xf numFmtId="2" fontId="16" fillId="36" borderId="10" xfId="0" applyNumberFormat="1" applyFont="1" applyFill="1" applyBorder="1"/>
    <xf numFmtId="0" fontId="0" fillId="37" borderId="10" xfId="0" applyFill="1" applyBorder="1"/>
    <xf numFmtId="2" fontId="0" fillId="37" borderId="10" xfId="0" applyNumberFormat="1" applyFill="1" applyBorder="1" applyAlignment="1">
      <alignment horizontal="center"/>
    </xf>
    <xf numFmtId="0" fontId="0" fillId="38" borderId="10" xfId="0" applyFill="1" applyBorder="1"/>
    <xf numFmtId="0" fontId="16" fillId="38" borderId="10" xfId="0" applyFont="1" applyFill="1" applyBorder="1"/>
    <xf numFmtId="2" fontId="16" fillId="38" borderId="10" xfId="0" applyNumberFormat="1" applyFont="1" applyFill="1" applyBorder="1" applyAlignment="1">
      <alignment horizontal="center"/>
    </xf>
    <xf numFmtId="0" fontId="22" fillId="38" borderId="10" xfId="0" applyFont="1" applyFill="1" applyBorder="1"/>
    <xf numFmtId="2" fontId="23" fillId="38" borderId="10" xfId="0" applyNumberFormat="1" applyFont="1" applyFill="1" applyBorder="1"/>
    <xf numFmtId="2" fontId="16" fillId="38" borderId="10" xfId="0" applyNumberFormat="1" applyFont="1" applyFill="1" applyBorder="1"/>
    <xf numFmtId="0" fontId="16" fillId="39" borderId="11" xfId="0" applyFont="1" applyFill="1" applyBorder="1"/>
    <xf numFmtId="0" fontId="16" fillId="39" borderId="18" xfId="0" applyFont="1" applyFill="1" applyBorder="1"/>
    <xf numFmtId="0" fontId="18" fillId="33" borderId="0" xfId="0" applyFont="1" applyFill="1" applyAlignment="1">
      <alignment horizontal="left"/>
    </xf>
    <xf numFmtId="0" fontId="16" fillId="34" borderId="10" xfId="0" applyFont="1" applyFill="1" applyBorder="1" applyAlignment="1">
      <alignment horizontal="center"/>
    </xf>
    <xf numFmtId="0" fontId="0" fillId="40" borderId="10" xfId="0" applyFill="1" applyBorder="1"/>
    <xf numFmtId="2" fontId="16" fillId="40" borderId="10" xfId="0" applyNumberFormat="1" applyFont="1" applyFill="1" applyBorder="1"/>
    <xf numFmtId="0" fontId="16" fillId="37" borderId="10" xfId="0" applyFont="1" applyFill="1" applyBorder="1"/>
    <xf numFmtId="0" fontId="16" fillId="36" borderId="10" xfId="0" applyFont="1" applyFill="1" applyBorder="1"/>
    <xf numFmtId="2" fontId="0" fillId="0" borderId="0" xfId="0" applyNumberFormat="1"/>
    <xf numFmtId="2" fontId="16" fillId="39" borderId="12" xfId="0" applyNumberFormat="1" applyFont="1" applyFill="1" applyBorder="1"/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F70C0-1251-4AEB-A2FD-6A8EB357A2AA}">
  <sheetPr>
    <pageSetUpPr fitToPage="1"/>
  </sheetPr>
  <dimension ref="A1:L54"/>
  <sheetViews>
    <sheetView tabSelected="1" topLeftCell="A29" zoomScaleNormal="100" workbookViewId="0">
      <selection activeCell="D7" sqref="D7"/>
    </sheetView>
  </sheetViews>
  <sheetFormatPr defaultRowHeight="14.4" x14ac:dyDescent="0.3"/>
  <cols>
    <col min="1" max="1" width="2" customWidth="1"/>
    <col min="2" max="2" width="10.5546875" customWidth="1"/>
    <col min="3" max="3" width="34.5546875" bestFit="1" customWidth="1"/>
    <col min="4" max="4" width="13.44140625" bestFit="1" customWidth="1"/>
    <col min="6" max="6" width="14" bestFit="1" customWidth="1"/>
  </cols>
  <sheetData>
    <row r="1" spans="1:4" ht="23.4" x14ac:dyDescent="0.45">
      <c r="A1" s="45" t="s">
        <v>17</v>
      </c>
      <c r="B1" s="45"/>
      <c r="C1" s="45"/>
      <c r="D1" s="45"/>
    </row>
    <row r="3" spans="1:4" x14ac:dyDescent="0.3">
      <c r="A3" s="38"/>
      <c r="B3" s="38"/>
      <c r="C3" s="38"/>
      <c r="D3" s="39" t="s">
        <v>18</v>
      </c>
    </row>
    <row r="4" spans="1:4" x14ac:dyDescent="0.3">
      <c r="A4" s="49" t="s">
        <v>40</v>
      </c>
      <c r="B4" s="35"/>
      <c r="C4" s="35"/>
      <c r="D4" s="36"/>
    </row>
    <row r="5" spans="1:4" x14ac:dyDescent="0.3">
      <c r="A5" s="2"/>
      <c r="B5" s="2" t="s">
        <v>0</v>
      </c>
      <c r="C5" s="2"/>
      <c r="D5" s="4"/>
    </row>
    <row r="6" spans="1:4" x14ac:dyDescent="0.3">
      <c r="A6" s="2"/>
      <c r="B6" s="2"/>
      <c r="C6" s="2" t="s">
        <v>1</v>
      </c>
      <c r="D6" s="5">
        <v>0</v>
      </c>
    </row>
    <row r="7" spans="1:4" ht="6.6" customHeight="1" x14ac:dyDescent="0.3">
      <c r="A7" s="2"/>
      <c r="B7" s="2"/>
      <c r="C7" s="2"/>
      <c r="D7" s="5"/>
    </row>
    <row r="8" spans="1:4" x14ac:dyDescent="0.3">
      <c r="A8" s="2"/>
      <c r="B8" s="2" t="s">
        <v>2</v>
      </c>
      <c r="C8" s="2"/>
      <c r="D8" s="5"/>
    </row>
    <row r="9" spans="1:4" x14ac:dyDescent="0.3">
      <c r="A9" s="2"/>
      <c r="B9" s="2"/>
      <c r="C9" s="2" t="s">
        <v>3</v>
      </c>
      <c r="D9" s="5">
        <v>9000</v>
      </c>
    </row>
    <row r="10" spans="1:4" ht="7.8" customHeight="1" x14ac:dyDescent="0.3">
      <c r="A10" s="2"/>
      <c r="B10" s="2"/>
      <c r="C10" s="2"/>
      <c r="D10" s="5"/>
    </row>
    <row r="11" spans="1:4" x14ac:dyDescent="0.3">
      <c r="A11" s="2"/>
      <c r="B11" s="2" t="s">
        <v>4</v>
      </c>
      <c r="C11" s="2"/>
      <c r="D11" s="5"/>
    </row>
    <row r="12" spans="1:4" ht="6" customHeight="1" x14ac:dyDescent="0.3">
      <c r="A12" s="2"/>
      <c r="B12" s="2"/>
      <c r="C12" s="2"/>
      <c r="D12" s="5"/>
    </row>
    <row r="13" spans="1:4" x14ac:dyDescent="0.3">
      <c r="A13" s="2"/>
      <c r="B13" s="2"/>
      <c r="C13" s="2" t="s">
        <v>5</v>
      </c>
      <c r="D13" s="5">
        <v>0</v>
      </c>
    </row>
    <row r="14" spans="1:4" x14ac:dyDescent="0.3">
      <c r="A14" s="2"/>
      <c r="B14" s="2"/>
      <c r="C14" t="s">
        <v>16</v>
      </c>
      <c r="D14" s="5">
        <v>0</v>
      </c>
    </row>
    <row r="15" spans="1:4" x14ac:dyDescent="0.3">
      <c r="A15" s="2"/>
      <c r="B15" s="2"/>
      <c r="C15" s="2" t="s">
        <v>15</v>
      </c>
      <c r="D15" s="5">
        <v>0</v>
      </c>
    </row>
    <row r="16" spans="1:4" ht="9" customHeight="1" x14ac:dyDescent="0.3">
      <c r="A16" s="2"/>
      <c r="B16" s="2"/>
      <c r="C16" s="2"/>
      <c r="D16" s="5"/>
    </row>
    <row r="17" spans="1:12" s="1" customFormat="1" x14ac:dyDescent="0.3">
      <c r="A17" s="3"/>
      <c r="B17" s="3" t="s">
        <v>41</v>
      </c>
      <c r="C17" s="3"/>
      <c r="D17" s="5">
        <f>SUM(D6:D15)</f>
        <v>9000</v>
      </c>
      <c r="E17"/>
      <c r="F17"/>
      <c r="G17"/>
      <c r="H17"/>
      <c r="I17"/>
      <c r="J17"/>
      <c r="K17"/>
      <c r="L17"/>
    </row>
    <row r="18" spans="1:12" x14ac:dyDescent="0.3">
      <c r="A18" s="2"/>
      <c r="B18" s="2"/>
      <c r="C18" s="2"/>
      <c r="D18" s="5"/>
    </row>
    <row r="19" spans="1:12" x14ac:dyDescent="0.3">
      <c r="A19" s="50" t="s">
        <v>53</v>
      </c>
      <c r="B19" s="33"/>
      <c r="C19" s="33"/>
      <c r="D19" s="34"/>
    </row>
    <row r="20" spans="1:12" x14ac:dyDescent="0.3">
      <c r="A20" s="2"/>
      <c r="B20" s="2" t="s">
        <v>6</v>
      </c>
      <c r="C20" s="2"/>
      <c r="D20" s="5"/>
    </row>
    <row r="21" spans="1:12" x14ac:dyDescent="0.3">
      <c r="A21" s="2"/>
      <c r="B21" s="2"/>
      <c r="C21" s="2" t="s">
        <v>57</v>
      </c>
      <c r="D21" s="4">
        <v>4500</v>
      </c>
    </row>
    <row r="22" spans="1:12" x14ac:dyDescent="0.3">
      <c r="A22" s="2"/>
      <c r="B22" s="2"/>
      <c r="C22" s="2" t="s">
        <v>47</v>
      </c>
      <c r="D22" s="4">
        <f>5*12</f>
        <v>60</v>
      </c>
    </row>
    <row r="23" spans="1:12" x14ac:dyDescent="0.3">
      <c r="A23" s="2"/>
      <c r="B23" s="2"/>
      <c r="C23" s="2" t="s">
        <v>58</v>
      </c>
      <c r="D23" s="4">
        <v>50</v>
      </c>
    </row>
    <row r="24" spans="1:12" x14ac:dyDescent="0.3">
      <c r="A24" s="40"/>
      <c r="B24" s="40"/>
      <c r="C24" s="40"/>
      <c r="D24" s="41">
        <f>SUM(D21:D23)</f>
        <v>4610</v>
      </c>
    </row>
    <row r="25" spans="1:12" x14ac:dyDescent="0.3">
      <c r="A25" s="2"/>
      <c r="B25" s="2" t="s">
        <v>7</v>
      </c>
      <c r="C25" s="2"/>
      <c r="D25" s="5"/>
    </row>
    <row r="26" spans="1:12" x14ac:dyDescent="0.3">
      <c r="A26" s="2"/>
      <c r="B26" s="2"/>
      <c r="C26" s="2" t="s">
        <v>48</v>
      </c>
      <c r="D26" s="4">
        <f>6*12</f>
        <v>72</v>
      </c>
    </row>
    <row r="27" spans="1:12" x14ac:dyDescent="0.3">
      <c r="A27" s="2"/>
      <c r="B27" s="2"/>
      <c r="C27" s="2" t="s">
        <v>49</v>
      </c>
      <c r="D27" s="4">
        <v>75</v>
      </c>
    </row>
    <row r="28" spans="1:12" x14ac:dyDescent="0.3">
      <c r="A28" s="2"/>
      <c r="B28" s="2"/>
      <c r="C28" s="2" t="s">
        <v>50</v>
      </c>
      <c r="D28" s="4">
        <v>103</v>
      </c>
    </row>
    <row r="29" spans="1:12" x14ac:dyDescent="0.3">
      <c r="A29" s="2"/>
      <c r="B29" s="2"/>
      <c r="C29" s="2" t="s">
        <v>8</v>
      </c>
      <c r="D29" s="4">
        <f>25*6</f>
        <v>150</v>
      </c>
    </row>
    <row r="30" spans="1:12" x14ac:dyDescent="0.3">
      <c r="A30" s="2"/>
      <c r="B30" s="2"/>
      <c r="C30" s="2" t="s">
        <v>42</v>
      </c>
      <c r="D30" s="4">
        <v>650</v>
      </c>
    </row>
    <row r="31" spans="1:12" x14ac:dyDescent="0.3">
      <c r="A31" s="2"/>
      <c r="B31" s="2"/>
      <c r="C31" s="2" t="s">
        <v>10</v>
      </c>
      <c r="D31" s="4">
        <v>250</v>
      </c>
    </row>
    <row r="32" spans="1:12" x14ac:dyDescent="0.3">
      <c r="A32" s="2"/>
      <c r="B32" s="2"/>
      <c r="C32" s="2" t="s">
        <v>9</v>
      </c>
      <c r="D32" s="4">
        <v>50</v>
      </c>
    </row>
    <row r="33" spans="1:5" x14ac:dyDescent="0.3">
      <c r="A33" s="2"/>
      <c r="B33" s="2"/>
      <c r="C33" s="2" t="s">
        <v>43</v>
      </c>
      <c r="D33" s="4">
        <v>30</v>
      </c>
    </row>
    <row r="34" spans="1:5" x14ac:dyDescent="0.3">
      <c r="A34" s="2"/>
      <c r="B34" s="2"/>
      <c r="C34" s="2" t="s">
        <v>46</v>
      </c>
      <c r="D34" s="4">
        <v>50</v>
      </c>
    </row>
    <row r="35" spans="1:5" x14ac:dyDescent="0.3">
      <c r="A35" s="2"/>
      <c r="B35" s="2"/>
      <c r="C35" s="2" t="s">
        <v>45</v>
      </c>
      <c r="D35" s="4">
        <v>60</v>
      </c>
    </row>
    <row r="36" spans="1:5" x14ac:dyDescent="0.3">
      <c r="A36" s="2"/>
      <c r="B36" s="2"/>
      <c r="C36" s="2" t="s">
        <v>55</v>
      </c>
      <c r="D36" s="4">
        <v>200</v>
      </c>
    </row>
    <row r="37" spans="1:5" x14ac:dyDescent="0.3">
      <c r="A37" s="2"/>
      <c r="B37" s="2"/>
      <c r="C37" s="2" t="s">
        <v>13</v>
      </c>
      <c r="D37" s="4">
        <v>200</v>
      </c>
    </row>
    <row r="38" spans="1:5" x14ac:dyDescent="0.3">
      <c r="A38" s="37"/>
      <c r="B38" s="37"/>
      <c r="C38" s="37"/>
      <c r="D38" s="42">
        <f>SUM(D26:D37)</f>
        <v>1890</v>
      </c>
    </row>
    <row r="39" spans="1:5" x14ac:dyDescent="0.3">
      <c r="A39" s="2"/>
      <c r="B39" s="2"/>
      <c r="C39" s="2"/>
      <c r="D39" s="5"/>
    </row>
    <row r="40" spans="1:5" x14ac:dyDescent="0.3">
      <c r="A40" s="2"/>
      <c r="B40" s="2" t="s">
        <v>51</v>
      </c>
      <c r="C40" s="2"/>
      <c r="D40" s="5"/>
    </row>
    <row r="41" spans="1:5" x14ac:dyDescent="0.3">
      <c r="A41" s="2"/>
      <c r="B41" s="2"/>
      <c r="C41" s="2" t="s">
        <v>11</v>
      </c>
      <c r="D41" s="4">
        <v>2000</v>
      </c>
    </row>
    <row r="42" spans="1:5" x14ac:dyDescent="0.3">
      <c r="A42" s="2"/>
      <c r="B42" s="2"/>
      <c r="C42" s="2" t="s">
        <v>44</v>
      </c>
      <c r="D42" s="4">
        <v>150</v>
      </c>
    </row>
    <row r="43" spans="1:5" x14ac:dyDescent="0.3">
      <c r="A43" s="2"/>
      <c r="B43" s="2"/>
      <c r="C43" s="2" t="s">
        <v>52</v>
      </c>
      <c r="D43" s="4">
        <v>230</v>
      </c>
    </row>
    <row r="44" spans="1:5" x14ac:dyDescent="0.3">
      <c r="A44" s="2"/>
      <c r="B44" s="2"/>
      <c r="C44" s="2" t="s">
        <v>54</v>
      </c>
      <c r="D44" s="4">
        <v>120</v>
      </c>
    </row>
    <row r="45" spans="1:5" x14ac:dyDescent="0.3">
      <c r="A45" s="37"/>
      <c r="B45" s="37"/>
      <c r="C45" s="37"/>
      <c r="D45" s="42">
        <f>SUM(D41:D44)</f>
        <v>2500</v>
      </c>
    </row>
    <row r="46" spans="1:5" x14ac:dyDescent="0.3">
      <c r="A46" s="47"/>
      <c r="B46" s="47" t="s">
        <v>12</v>
      </c>
      <c r="C46" s="47"/>
      <c r="D46" s="48">
        <f>D45+D38+D24</f>
        <v>9000</v>
      </c>
      <c r="E46" s="51"/>
    </row>
    <row r="47" spans="1:5" ht="8.4" customHeight="1" x14ac:dyDescent="0.3"/>
    <row r="48" spans="1:5" x14ac:dyDescent="0.3">
      <c r="B48" s="43" t="s">
        <v>56</v>
      </c>
      <c r="C48" s="44"/>
      <c r="D48" s="52">
        <v>10198</v>
      </c>
    </row>
    <row r="49" spans="2:5" ht="7.2" customHeight="1" x14ac:dyDescent="0.3">
      <c r="B49" s="1"/>
      <c r="C49" s="1"/>
      <c r="D49" s="1"/>
    </row>
    <row r="50" spans="2:5" x14ac:dyDescent="0.3">
      <c r="B50" s="53" t="s">
        <v>59</v>
      </c>
      <c r="C50" s="53"/>
      <c r="D50" s="53"/>
      <c r="E50" s="53"/>
    </row>
    <row r="51" spans="2:5" x14ac:dyDescent="0.3">
      <c r="B51" s="53" t="s">
        <v>60</v>
      </c>
      <c r="C51" s="53"/>
      <c r="D51" s="53"/>
      <c r="E51" s="54"/>
    </row>
    <row r="54" spans="2:5" ht="7.2" customHeight="1" x14ac:dyDescent="0.3"/>
  </sheetData>
  <mergeCells count="3">
    <mergeCell ref="A1:D1"/>
    <mergeCell ref="B50:E50"/>
    <mergeCell ref="B51:D5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8" orientation="portrait" r:id="rId1"/>
  <ignoredErrors>
    <ignoredError sqref="D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2F020-136E-4D50-ACDF-34797BE1956F}">
  <dimension ref="A4:O19"/>
  <sheetViews>
    <sheetView workbookViewId="0">
      <selection activeCell="N14" sqref="N14"/>
    </sheetView>
  </sheetViews>
  <sheetFormatPr defaultRowHeight="14.4" x14ac:dyDescent="0.3"/>
  <cols>
    <col min="1" max="1" width="20.77734375" bestFit="1" customWidth="1"/>
    <col min="3" max="3" width="9.77734375" bestFit="1" customWidth="1"/>
    <col min="4" max="4" width="9.77734375" customWidth="1"/>
    <col min="5" max="5" width="10.44140625" bestFit="1" customWidth="1"/>
    <col min="6" max="6" width="10.33203125" bestFit="1" customWidth="1"/>
    <col min="7" max="7" width="11.88671875" bestFit="1" customWidth="1"/>
    <col min="9" max="9" width="6.33203125" customWidth="1"/>
    <col min="10" max="10" width="9.88671875" customWidth="1"/>
    <col min="11" max="11" width="12.5546875" bestFit="1" customWidth="1"/>
    <col min="12" max="12" width="12.5546875" customWidth="1"/>
    <col min="15" max="15" width="10.6640625" bestFit="1" customWidth="1"/>
    <col min="16" max="16" width="20.77734375" bestFit="1" customWidth="1"/>
  </cols>
  <sheetData>
    <row r="4" spans="1:15" x14ac:dyDescent="0.3">
      <c r="B4" s="16" t="s">
        <v>28</v>
      </c>
      <c r="C4" s="15" t="s">
        <v>27</v>
      </c>
      <c r="D4" s="15" t="s">
        <v>31</v>
      </c>
      <c r="E4" s="15" t="s">
        <v>32</v>
      </c>
      <c r="F4" s="2"/>
      <c r="G4" s="18" t="s">
        <v>30</v>
      </c>
      <c r="H4" s="15" t="s">
        <v>14</v>
      </c>
      <c r="I4" s="46" t="s">
        <v>33</v>
      </c>
      <c r="J4" s="46"/>
      <c r="K4" s="46"/>
      <c r="L4" s="19" t="s">
        <v>37</v>
      </c>
      <c r="N4" s="8" t="s">
        <v>19</v>
      </c>
      <c r="O4" s="8" t="s">
        <v>29</v>
      </c>
    </row>
    <row r="5" spans="1:15" x14ac:dyDescent="0.3">
      <c r="B5" s="20">
        <v>22</v>
      </c>
      <c r="C5" s="21">
        <v>45017</v>
      </c>
      <c r="D5" s="22">
        <v>4</v>
      </c>
      <c r="E5" s="23">
        <f>(2*22)*D5</f>
        <v>176</v>
      </c>
      <c r="F5" s="24">
        <f t="shared" ref="F5:F16" si="0">$F$18/12</f>
        <v>190.66666666666666</v>
      </c>
      <c r="G5" s="14">
        <f>E5+88</f>
        <v>264</v>
      </c>
      <c r="H5" s="14">
        <f>E5+G5</f>
        <v>440</v>
      </c>
      <c r="I5" s="26">
        <v>4</v>
      </c>
      <c r="J5" s="11">
        <f>22*I5</f>
        <v>88</v>
      </c>
      <c r="K5" s="25" t="s">
        <v>35</v>
      </c>
      <c r="L5" s="11">
        <f>H5+J5</f>
        <v>528</v>
      </c>
      <c r="N5" s="2" t="s">
        <v>20</v>
      </c>
      <c r="O5" s="11">
        <f>22*4</f>
        <v>88</v>
      </c>
    </row>
    <row r="6" spans="1:15" x14ac:dyDescent="0.3">
      <c r="B6" s="10">
        <v>22</v>
      </c>
      <c r="C6" s="9">
        <v>45047</v>
      </c>
      <c r="D6" s="6">
        <v>5</v>
      </c>
      <c r="E6" s="12">
        <f t="shared" ref="E6:E16" si="1">(2*22)*D6</f>
        <v>220</v>
      </c>
      <c r="F6" s="13">
        <f t="shared" si="0"/>
        <v>190.66666666666666</v>
      </c>
      <c r="G6" s="2"/>
      <c r="H6" s="7">
        <f t="shared" ref="H6:H16" si="2">E6+G6</f>
        <v>220</v>
      </c>
      <c r="I6" s="26">
        <v>4</v>
      </c>
      <c r="J6" s="11">
        <f t="shared" ref="J6:J16" si="3">22*I6</f>
        <v>88</v>
      </c>
      <c r="K6" s="11" t="s">
        <v>36</v>
      </c>
      <c r="L6" s="11">
        <f t="shared" ref="L6:L16" si="4">H6+J6</f>
        <v>308</v>
      </c>
      <c r="N6" s="2" t="s">
        <v>21</v>
      </c>
      <c r="O6" s="11">
        <f t="shared" ref="O6:O10" si="5">22*4</f>
        <v>88</v>
      </c>
    </row>
    <row r="7" spans="1:15" x14ac:dyDescent="0.3">
      <c r="B7" s="10">
        <v>22</v>
      </c>
      <c r="C7" s="9">
        <v>45078</v>
      </c>
      <c r="D7" s="6">
        <v>4</v>
      </c>
      <c r="E7" s="12">
        <f t="shared" si="1"/>
        <v>176</v>
      </c>
      <c r="F7" s="13">
        <f t="shared" si="0"/>
        <v>190.66666666666666</v>
      </c>
      <c r="G7" s="7">
        <f>E7+88</f>
        <v>264</v>
      </c>
      <c r="H7" s="7">
        <f t="shared" si="2"/>
        <v>440</v>
      </c>
      <c r="I7" s="26">
        <v>4</v>
      </c>
      <c r="J7" s="11">
        <f t="shared" si="3"/>
        <v>88</v>
      </c>
      <c r="K7" s="11" t="s">
        <v>34</v>
      </c>
      <c r="L7" s="11">
        <f t="shared" si="4"/>
        <v>528</v>
      </c>
      <c r="N7" s="2" t="s">
        <v>22</v>
      </c>
      <c r="O7" s="11">
        <f t="shared" si="5"/>
        <v>88</v>
      </c>
    </row>
    <row r="8" spans="1:15" x14ac:dyDescent="0.3">
      <c r="B8" s="10">
        <v>22</v>
      </c>
      <c r="C8" s="9">
        <v>45108</v>
      </c>
      <c r="D8" s="6">
        <v>5</v>
      </c>
      <c r="E8" s="12">
        <f t="shared" si="1"/>
        <v>220</v>
      </c>
      <c r="F8" s="13">
        <f t="shared" si="0"/>
        <v>190.66666666666666</v>
      </c>
      <c r="G8" s="2"/>
      <c r="H8" s="7">
        <f t="shared" si="2"/>
        <v>220</v>
      </c>
      <c r="I8" s="26">
        <v>1</v>
      </c>
      <c r="J8" s="11">
        <f t="shared" si="3"/>
        <v>22</v>
      </c>
      <c r="K8" s="11"/>
      <c r="L8" s="11">
        <f t="shared" si="4"/>
        <v>242</v>
      </c>
      <c r="N8" s="2" t="s">
        <v>23</v>
      </c>
      <c r="O8" s="11">
        <f t="shared" si="5"/>
        <v>88</v>
      </c>
    </row>
    <row r="9" spans="1:15" x14ac:dyDescent="0.3">
      <c r="B9" s="10">
        <v>22</v>
      </c>
      <c r="C9" s="9">
        <v>45139</v>
      </c>
      <c r="D9" s="6">
        <v>4</v>
      </c>
      <c r="E9" s="12">
        <f t="shared" si="1"/>
        <v>176</v>
      </c>
      <c r="F9" s="13">
        <f t="shared" si="0"/>
        <v>190.66666666666666</v>
      </c>
      <c r="G9" s="7">
        <f>E9+88</f>
        <v>264</v>
      </c>
      <c r="H9" s="7">
        <f t="shared" si="2"/>
        <v>440</v>
      </c>
      <c r="I9" s="26">
        <v>1</v>
      </c>
      <c r="J9" s="11">
        <f t="shared" si="3"/>
        <v>22</v>
      </c>
      <c r="K9" s="11"/>
      <c r="L9" s="11">
        <f t="shared" si="4"/>
        <v>462</v>
      </c>
      <c r="N9" s="2" t="s">
        <v>24</v>
      </c>
      <c r="O9" s="11">
        <f t="shared" si="5"/>
        <v>88</v>
      </c>
    </row>
    <row r="10" spans="1:15" x14ac:dyDescent="0.3">
      <c r="A10" s="17" t="s">
        <v>26</v>
      </c>
      <c r="B10" s="10">
        <v>22</v>
      </c>
      <c r="C10" s="9">
        <v>45170</v>
      </c>
      <c r="D10" s="6">
        <v>4</v>
      </c>
      <c r="E10" s="12">
        <f t="shared" si="1"/>
        <v>176</v>
      </c>
      <c r="F10" s="13">
        <f t="shared" si="0"/>
        <v>190.66666666666666</v>
      </c>
      <c r="G10" s="2"/>
      <c r="H10" s="7">
        <f t="shared" si="2"/>
        <v>176</v>
      </c>
      <c r="I10" s="26">
        <v>1</v>
      </c>
      <c r="J10" s="11">
        <f t="shared" si="3"/>
        <v>22</v>
      </c>
      <c r="K10" s="11"/>
      <c r="L10" s="11">
        <f t="shared" si="4"/>
        <v>198</v>
      </c>
      <c r="N10" s="2" t="s">
        <v>25</v>
      </c>
      <c r="O10" s="11">
        <f t="shared" si="5"/>
        <v>88</v>
      </c>
    </row>
    <row r="11" spans="1:15" x14ac:dyDescent="0.3">
      <c r="B11" s="10">
        <v>22</v>
      </c>
      <c r="C11" s="9">
        <v>45200</v>
      </c>
      <c r="D11" s="6">
        <v>5</v>
      </c>
      <c r="E11" s="12">
        <f t="shared" si="1"/>
        <v>220</v>
      </c>
      <c r="F11" s="13">
        <f t="shared" si="0"/>
        <v>190.66666666666666</v>
      </c>
      <c r="G11" s="7">
        <f>E11+88</f>
        <v>308</v>
      </c>
      <c r="H11" s="7">
        <f t="shared" si="2"/>
        <v>528</v>
      </c>
      <c r="I11" s="26">
        <v>1</v>
      </c>
      <c r="J11" s="11">
        <f t="shared" si="3"/>
        <v>22</v>
      </c>
      <c r="K11" s="11"/>
      <c r="L11" s="11">
        <f t="shared" si="4"/>
        <v>550</v>
      </c>
    </row>
    <row r="12" spans="1:15" x14ac:dyDescent="0.3">
      <c r="B12" s="10">
        <v>22</v>
      </c>
      <c r="C12" s="9">
        <v>45231</v>
      </c>
      <c r="D12" s="6">
        <v>4</v>
      </c>
      <c r="E12" s="12">
        <f t="shared" si="1"/>
        <v>176</v>
      </c>
      <c r="F12" s="13">
        <f t="shared" si="0"/>
        <v>190.66666666666666</v>
      </c>
      <c r="G12" s="2"/>
      <c r="H12" s="7">
        <f t="shared" si="2"/>
        <v>176</v>
      </c>
      <c r="I12" s="26">
        <v>1</v>
      </c>
      <c r="J12" s="11">
        <f t="shared" si="3"/>
        <v>22</v>
      </c>
      <c r="K12" s="11"/>
      <c r="L12" s="11">
        <f t="shared" si="4"/>
        <v>198</v>
      </c>
    </row>
    <row r="13" spans="1:15" x14ac:dyDescent="0.3">
      <c r="B13" s="10">
        <v>22</v>
      </c>
      <c r="C13" s="9">
        <v>45261</v>
      </c>
      <c r="D13" s="6">
        <v>4</v>
      </c>
      <c r="E13" s="12">
        <f t="shared" si="1"/>
        <v>176</v>
      </c>
      <c r="F13" s="13">
        <f t="shared" si="0"/>
        <v>190.66666666666666</v>
      </c>
      <c r="G13" s="7">
        <f>E13+88</f>
        <v>264</v>
      </c>
      <c r="H13" s="7">
        <f t="shared" si="2"/>
        <v>440</v>
      </c>
      <c r="I13" s="26">
        <v>1</v>
      </c>
      <c r="J13" s="11">
        <f t="shared" si="3"/>
        <v>22</v>
      </c>
      <c r="K13" s="11"/>
      <c r="L13" s="11">
        <f t="shared" si="4"/>
        <v>462</v>
      </c>
    </row>
    <row r="14" spans="1:15" x14ac:dyDescent="0.3">
      <c r="B14" s="10">
        <v>22</v>
      </c>
      <c r="C14" s="9">
        <v>45292</v>
      </c>
      <c r="D14" s="6">
        <v>5</v>
      </c>
      <c r="E14" s="12">
        <f t="shared" si="1"/>
        <v>220</v>
      </c>
      <c r="F14" s="13">
        <f t="shared" si="0"/>
        <v>190.66666666666666</v>
      </c>
      <c r="G14" s="2"/>
      <c r="H14" s="7">
        <f t="shared" si="2"/>
        <v>220</v>
      </c>
      <c r="I14" s="26">
        <v>1</v>
      </c>
      <c r="J14" s="11">
        <f t="shared" si="3"/>
        <v>22</v>
      </c>
      <c r="K14" s="11"/>
      <c r="L14" s="11">
        <f t="shared" si="4"/>
        <v>242</v>
      </c>
    </row>
    <row r="15" spans="1:15" x14ac:dyDescent="0.3">
      <c r="B15" s="10">
        <v>22</v>
      </c>
      <c r="C15" s="9">
        <v>45323</v>
      </c>
      <c r="D15" s="6">
        <v>4</v>
      </c>
      <c r="E15" s="12">
        <f t="shared" si="1"/>
        <v>176</v>
      </c>
      <c r="F15" s="13">
        <f t="shared" si="0"/>
        <v>190.66666666666666</v>
      </c>
      <c r="G15" s="7">
        <f>E15+88</f>
        <v>264</v>
      </c>
      <c r="H15" s="7">
        <f t="shared" si="2"/>
        <v>440</v>
      </c>
      <c r="I15" s="26">
        <v>1</v>
      </c>
      <c r="J15" s="11">
        <f t="shared" si="3"/>
        <v>22</v>
      </c>
      <c r="K15" s="11" t="s">
        <v>38</v>
      </c>
      <c r="L15" s="11">
        <f t="shared" si="4"/>
        <v>462</v>
      </c>
    </row>
    <row r="16" spans="1:15" x14ac:dyDescent="0.3">
      <c r="B16" s="10">
        <v>22</v>
      </c>
      <c r="C16" s="9">
        <v>45352</v>
      </c>
      <c r="D16" s="6">
        <v>4</v>
      </c>
      <c r="E16" s="12">
        <f t="shared" si="1"/>
        <v>176</v>
      </c>
      <c r="F16" s="13">
        <f t="shared" si="0"/>
        <v>190.66666666666666</v>
      </c>
      <c r="G16" s="2"/>
      <c r="H16" s="7">
        <f t="shared" si="2"/>
        <v>176</v>
      </c>
      <c r="I16" s="26">
        <v>1</v>
      </c>
      <c r="J16" s="11">
        <f t="shared" si="3"/>
        <v>22</v>
      </c>
      <c r="K16" s="11"/>
      <c r="L16" s="11">
        <f t="shared" si="4"/>
        <v>198</v>
      </c>
    </row>
    <row r="17" spans="4:12" x14ac:dyDescent="0.3">
      <c r="D17" s="29">
        <f>SUM(D5:D16)</f>
        <v>52</v>
      </c>
      <c r="E17" s="30">
        <f>SUM(E5:E16)</f>
        <v>2288</v>
      </c>
      <c r="F17" s="31">
        <f>SUM(F5:F16)</f>
        <v>2288</v>
      </c>
      <c r="G17" s="31">
        <f>SUM(G5:G16)</f>
        <v>1628</v>
      </c>
      <c r="H17" s="31">
        <f>SUM(H5:H16)</f>
        <v>3916</v>
      </c>
      <c r="I17" s="32">
        <f t="shared" ref="I17:J17" si="6">SUM(I5:I16)</f>
        <v>21</v>
      </c>
      <c r="J17" s="31">
        <f t="shared" si="6"/>
        <v>462</v>
      </c>
      <c r="K17" s="31"/>
      <c r="L17" s="31">
        <f t="shared" ref="L17" si="7">SUM(L5:L16)</f>
        <v>4378</v>
      </c>
    </row>
    <row r="18" spans="4:12" ht="15" thickBot="1" x14ac:dyDescent="0.35">
      <c r="F18" s="14">
        <f>((2*22)*D17)</f>
        <v>2288</v>
      </c>
    </row>
    <row r="19" spans="4:12" ht="15" thickBot="1" x14ac:dyDescent="0.35">
      <c r="K19" s="27" t="s">
        <v>39</v>
      </c>
      <c r="L19" s="28">
        <v>4500</v>
      </c>
    </row>
  </sheetData>
  <mergeCells count="1">
    <mergeCell ref="I4:K4"/>
  </mergeCells>
  <phoneticPr fontId="19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2324</vt:lpstr>
      <vt:lpstr>Staff cost</vt:lpstr>
      <vt:lpstr>'2324'!Print_Area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Parish Clerk</cp:lastModifiedBy>
  <cp:lastPrinted>2022-08-01T10:50:28Z</cp:lastPrinted>
  <dcterms:created xsi:type="dcterms:W3CDTF">2020-04-30T09:49:09Z</dcterms:created>
  <dcterms:modified xsi:type="dcterms:W3CDTF">2023-03-02T09:47:18Z</dcterms:modified>
</cp:coreProperties>
</file>